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68052\Desktop\栄養管理報告書\"/>
    </mc:Choice>
  </mc:AlternateContent>
  <bookViews>
    <workbookView xWindow="-105" yWindow="-105" windowWidth="23250" windowHeight="12570" activeTab="1"/>
  </bookViews>
  <sheets>
    <sheet name="要領" sheetId="5" r:id="rId1"/>
    <sheet name="報告書" sheetId="1" r:id="rId2"/>
    <sheet name="保健所使用" sheetId="4" r:id="rId3"/>
  </sheets>
  <definedNames>
    <definedName name="_xlnm.Print_Area" localSheetId="1">報告書!$A$1:$AO$181</definedName>
    <definedName name="_xlnm.Print_Area" localSheetId="0">要領!$A$1:$M$70</definedName>
    <definedName name="_xlnm.Print_Titles" localSheetId="0">要領!$5:$5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T26" i="1" l="1"/>
  <c r="CD25" i="1" s="1"/>
  <c r="DT22" i="1"/>
  <c r="DT18" i="1"/>
  <c r="CD23" i="1" s="1"/>
  <c r="DT14" i="1"/>
  <c r="CD22" i="1" s="1"/>
  <c r="DT10" i="1"/>
  <c r="DT6" i="1"/>
  <c r="CD24" i="1"/>
  <c r="GX6" i="4" l="1"/>
  <c r="IB8" i="4" l="1"/>
  <c r="IC8" i="4"/>
  <c r="EZ8" i="4"/>
  <c r="ET8" i="4"/>
  <c r="DD8" i="4"/>
  <c r="CX8" i="4"/>
  <c r="CJ8" i="4"/>
  <c r="CI8" i="4"/>
  <c r="CH8" i="4"/>
  <c r="CF8" i="4"/>
  <c r="CE8" i="4"/>
  <c r="CD8" i="4"/>
  <c r="BV8" i="4"/>
  <c r="AJ46" i="1"/>
  <c r="AV8" i="4" s="1"/>
  <c r="AG46" i="1"/>
  <c r="AR8" i="4" s="1"/>
  <c r="AA46" i="1"/>
  <c r="AJ8" i="4" s="1"/>
  <c r="X46" i="1"/>
  <c r="AF8" i="4" s="1"/>
  <c r="DT177" i="1" l="1"/>
  <c r="AD35" i="1"/>
  <c r="DQ199" i="1"/>
  <c r="DQ154" i="1"/>
  <c r="DS154" i="1" s="1"/>
  <c r="IJ8" i="4" l="1"/>
  <c r="BT8" i="4"/>
  <c r="IR8" i="4" l="1"/>
  <c r="AG43" i="1"/>
  <c r="AJ43" i="1"/>
  <c r="I8" i="4" l="1"/>
  <c r="K8" i="4"/>
  <c r="X124" i="1" l="1"/>
  <c r="T124" i="1"/>
  <c r="P124" i="1"/>
  <c r="L124" i="1"/>
  <c r="HA8" i="4" s="1"/>
  <c r="L43" i="1"/>
  <c r="AG44" i="1" s="1"/>
  <c r="AQ8" i="4" s="1"/>
  <c r="AS8" i="4" s="1"/>
  <c r="P43" i="1"/>
  <c r="X43" i="1"/>
  <c r="AA43" i="1"/>
  <c r="DQ200" i="1"/>
  <c r="HB8" i="4" l="1"/>
  <c r="HV8" i="4" s="1"/>
  <c r="HC8" i="4"/>
  <c r="HW8" i="4" s="1"/>
  <c r="HD8" i="4"/>
  <c r="HX8" i="4" s="1"/>
  <c r="AA44" i="1"/>
  <c r="AI8" i="4" s="1"/>
  <c r="AK8" i="4" s="1"/>
  <c r="AJ44" i="1"/>
  <c r="AU8" i="4" s="1"/>
  <c r="AW8" i="4" s="1"/>
  <c r="X44" i="1"/>
  <c r="AE8" i="4" s="1"/>
  <c r="AG8" i="4" s="1"/>
  <c r="HU8" i="4"/>
  <c r="DS131" i="1"/>
  <c r="ED8" i="4" s="1"/>
  <c r="DS138" i="1"/>
  <c r="EK8" i="4" s="1"/>
  <c r="DQ139" i="1"/>
  <c r="DS139" i="1" s="1"/>
  <c r="T126" i="1"/>
  <c r="IG8" i="4" s="1"/>
  <c r="HE8" i="4" l="1"/>
  <c r="HY8" i="4" s="1"/>
  <c r="DS197" i="1"/>
  <c r="GL8" i="4" s="1"/>
  <c r="DS196" i="1"/>
  <c r="GK8" i="4" s="1"/>
  <c r="DS195" i="1"/>
  <c r="GJ8" i="4" s="1"/>
  <c r="DS194" i="1"/>
  <c r="GI8" i="4" s="1"/>
  <c r="DS193" i="1"/>
  <c r="GH8" i="4" s="1"/>
  <c r="DS192" i="1"/>
  <c r="GG8" i="4" s="1"/>
  <c r="DS191" i="1"/>
  <c r="GF8" i="4" s="1"/>
  <c r="DS190" i="1"/>
  <c r="GE8" i="4" s="1"/>
  <c r="DS189" i="1"/>
  <c r="GD8" i="4" s="1"/>
  <c r="DS188" i="1"/>
  <c r="GC8" i="4" s="1"/>
  <c r="DS187" i="1"/>
  <c r="GB8" i="4" s="1"/>
  <c r="DS186" i="1"/>
  <c r="GA8" i="4" s="1"/>
  <c r="DS185" i="1"/>
  <c r="FZ8" i="4" s="1"/>
  <c r="DS184" i="1"/>
  <c r="FY8" i="4" s="1"/>
  <c r="DS161" i="1"/>
  <c r="DS160" i="1"/>
  <c r="DS159" i="1"/>
  <c r="DS158" i="1"/>
  <c r="DS157" i="1"/>
  <c r="DS156" i="1"/>
  <c r="DS155" i="1"/>
  <c r="DS167" i="1"/>
  <c r="FF8" i="4" s="1"/>
  <c r="DS166" i="1"/>
  <c r="FE8" i="4" s="1"/>
  <c r="DS165" i="1"/>
  <c r="FD8" i="4" s="1"/>
  <c r="DS164" i="1"/>
  <c r="FC8" i="4" s="1"/>
  <c r="DS163" i="1"/>
  <c r="FB8" i="4" s="1"/>
  <c r="DS162" i="1"/>
  <c r="FA8" i="4" s="1"/>
  <c r="DS153" i="1"/>
  <c r="EY8" i="4" s="1"/>
  <c r="DS152" i="1"/>
  <c r="EX8" i="4" s="1"/>
  <c r="DS151" i="1"/>
  <c r="EW8" i="4" s="1"/>
  <c r="DS150" i="1"/>
  <c r="EV8" i="4" s="1"/>
  <c r="DS149" i="1"/>
  <c r="EU8" i="4" s="1"/>
  <c r="DS148" i="1"/>
  <c r="ES8" i="4" s="1"/>
  <c r="DS147" i="1"/>
  <c r="ER8" i="4" s="1"/>
  <c r="DS146" i="1"/>
  <c r="EQ8" i="4" s="1"/>
  <c r="DS145" i="1"/>
  <c r="EP8" i="4" s="1"/>
  <c r="DS144" i="1"/>
  <c r="EO8" i="4" s="1"/>
  <c r="DS143" i="1"/>
  <c r="EN8" i="4" s="1"/>
  <c r="DS142" i="1"/>
  <c r="EM8" i="4" s="1"/>
  <c r="DS141" i="1"/>
  <c r="EL8" i="4" s="1"/>
  <c r="DQ140" i="1"/>
  <c r="DS140" i="1" s="1"/>
  <c r="DS137" i="1"/>
  <c r="EJ8" i="4" s="1"/>
  <c r="DS136" i="1"/>
  <c r="DQ103" i="1"/>
  <c r="T36" i="1"/>
  <c r="T37" i="1"/>
  <c r="T38" i="1"/>
  <c r="T39" i="1"/>
  <c r="T40" i="1"/>
  <c r="T41" i="1"/>
  <c r="T42" i="1"/>
  <c r="T35" i="1"/>
  <c r="AM36" i="1"/>
  <c r="AM37" i="1"/>
  <c r="AM38" i="1"/>
  <c r="AM39" i="1"/>
  <c r="AM40" i="1"/>
  <c r="AM41" i="1"/>
  <c r="AM42" i="1"/>
  <c r="AD36" i="1"/>
  <c r="AD37" i="1"/>
  <c r="AD38" i="1"/>
  <c r="AD39" i="1"/>
  <c r="AD40" i="1"/>
  <c r="AD41" i="1"/>
  <c r="AD42" i="1"/>
  <c r="AM35" i="1"/>
  <c r="AM45" i="1"/>
  <c r="AD45" i="1"/>
  <c r="DT186" i="1" l="1"/>
  <c r="CD109" i="1" s="1"/>
  <c r="DT138" i="1"/>
  <c r="DT139" i="1"/>
  <c r="CM90" i="1" s="1"/>
  <c r="EI8" i="4"/>
  <c r="DT137" i="1"/>
  <c r="DT185" i="1"/>
  <c r="CM108" i="1" s="1"/>
  <c r="DT152" i="1"/>
  <c r="CM95" i="1" s="1"/>
  <c r="DT143" i="1"/>
  <c r="DT136" i="1"/>
  <c r="DT142" i="1"/>
  <c r="DT162" i="1"/>
  <c r="DT163" i="1"/>
  <c r="DT155" i="1"/>
  <c r="CD97" i="1" s="1"/>
  <c r="DT150" i="1"/>
  <c r="DT151" i="1"/>
  <c r="CD96" i="1" s="1"/>
  <c r="DT191" i="1"/>
  <c r="CD111" i="1" s="1"/>
  <c r="DT190" i="1"/>
  <c r="CD110" i="1" s="1"/>
  <c r="DT184" i="1"/>
  <c r="CD108" i="1" s="1"/>
  <c r="AM43" i="1"/>
  <c r="T43" i="1"/>
  <c r="AD43" i="1"/>
  <c r="DT156" i="1"/>
  <c r="CD98" i="1" s="1"/>
  <c r="DQ84" i="1"/>
  <c r="DS84" i="1" s="1"/>
  <c r="DQ83" i="1"/>
  <c r="DS83" i="1" s="1"/>
  <c r="DQ82" i="1"/>
  <c r="DS82" i="1" s="1"/>
  <c r="DQ81" i="1"/>
  <c r="DS81" i="1" s="1"/>
  <c r="DQ80" i="1"/>
  <c r="DS80" i="1" s="1"/>
  <c r="DQ79" i="1"/>
  <c r="DS79" i="1" s="1"/>
  <c r="DQ78" i="1"/>
  <c r="DS78" i="1" s="1"/>
  <c r="DQ77" i="1"/>
  <c r="DS77" i="1" s="1"/>
  <c r="DQ76" i="1"/>
  <c r="DS76" i="1" s="1"/>
  <c r="DQ75" i="1"/>
  <c r="DS75" i="1" s="1"/>
  <c r="DQ74" i="1"/>
  <c r="DS74" i="1" s="1"/>
  <c r="DQ73" i="1"/>
  <c r="DS73" i="1" s="1"/>
  <c r="DQ72" i="1"/>
  <c r="DS72" i="1" s="1"/>
  <c r="DQ71" i="1"/>
  <c r="DS71" i="1" s="1"/>
  <c r="DQ70" i="1"/>
  <c r="DS70" i="1" s="1"/>
  <c r="DQ69" i="1"/>
  <c r="DS69" i="1" s="1"/>
  <c r="DQ68" i="1"/>
  <c r="DS68" i="1" s="1"/>
  <c r="DQ67" i="1"/>
  <c r="DS67" i="1" s="1"/>
  <c r="DQ66" i="1"/>
  <c r="DS66" i="1" s="1"/>
  <c r="DQ65" i="1"/>
  <c r="DS65" i="1" s="1"/>
  <c r="DQ64" i="1"/>
  <c r="DS64" i="1" s="1"/>
  <c r="DQ63" i="1"/>
  <c r="DS63" i="1" s="1"/>
  <c r="DQ62" i="1"/>
  <c r="DS62" i="1" s="1"/>
  <c r="DQ61" i="1"/>
  <c r="DS61" i="1" s="1"/>
  <c r="DQ60" i="1"/>
  <c r="DS60" i="1" s="1"/>
  <c r="DQ59" i="1"/>
  <c r="DS59" i="1" s="1"/>
  <c r="DQ58" i="1"/>
  <c r="DS58" i="1" s="1"/>
  <c r="DQ57" i="1"/>
  <c r="DS57" i="1" s="1"/>
  <c r="DQ56" i="1"/>
  <c r="DS56" i="1" s="1"/>
  <c r="DQ55" i="1"/>
  <c r="DS55" i="1" s="1"/>
  <c r="DQ54" i="1"/>
  <c r="DS54" i="1" s="1"/>
  <c r="DQ53" i="1"/>
  <c r="DS53" i="1" s="1"/>
  <c r="DQ52" i="1"/>
  <c r="DS52" i="1" s="1"/>
  <c r="DQ51" i="1"/>
  <c r="DS51" i="1" s="1"/>
  <c r="DQ50" i="1"/>
  <c r="DS50" i="1" s="1"/>
  <c r="DQ49" i="1"/>
  <c r="DS49" i="1" s="1"/>
  <c r="DQ37" i="1"/>
  <c r="DS37" i="1" s="1"/>
  <c r="DQ38" i="1"/>
  <c r="DS38" i="1" s="1"/>
  <c r="DQ39" i="1"/>
  <c r="DS39" i="1" s="1"/>
  <c r="DQ40" i="1"/>
  <c r="DS40" i="1" s="1"/>
  <c r="DQ41" i="1"/>
  <c r="DS41" i="1" s="1"/>
  <c r="DQ42" i="1"/>
  <c r="DS42" i="1" s="1"/>
  <c r="DQ43" i="1"/>
  <c r="DS43" i="1" s="1"/>
  <c r="DQ44" i="1"/>
  <c r="DS44" i="1" s="1"/>
  <c r="DQ45" i="1"/>
  <c r="DS45" i="1" s="1"/>
  <c r="DQ46" i="1"/>
  <c r="DS46" i="1" s="1"/>
  <c r="DQ47" i="1"/>
  <c r="DS47" i="1" s="1"/>
  <c r="DQ48" i="1"/>
  <c r="DS48" i="1" s="1"/>
  <c r="DQ36" i="1"/>
  <c r="DS36" i="1" s="1"/>
  <c r="DQ35" i="1"/>
  <c r="DS35" i="1" s="1"/>
  <c r="DQ34" i="1"/>
  <c r="DS34" i="1" s="1"/>
  <c r="DQ33" i="1"/>
  <c r="DS33" i="1" s="1"/>
  <c r="DQ32" i="1"/>
  <c r="DS32" i="1" s="1"/>
  <c r="DQ31" i="1"/>
  <c r="DS31" i="1" s="1"/>
  <c r="AD44" i="1" l="1"/>
  <c r="AM8" i="4" s="1"/>
  <c r="AM44" i="1"/>
  <c r="AY8" i="4" s="1"/>
  <c r="DT31" i="1"/>
  <c r="CD35" i="1" s="1"/>
  <c r="DT67" i="1"/>
  <c r="CD41" i="1" s="1"/>
  <c r="DT79" i="1"/>
  <c r="CD45" i="1" s="1"/>
  <c r="DT83" i="1"/>
  <c r="CQ45" i="1" s="1"/>
  <c r="DT81" i="1"/>
  <c r="CL45" i="1" s="1"/>
  <c r="DT55" i="1"/>
  <c r="CD39" i="1" s="1"/>
  <c r="DT53" i="1"/>
  <c r="CQ38" i="1" s="1"/>
  <c r="DT77" i="1"/>
  <c r="CQ42" i="1" s="1"/>
  <c r="DT71" i="1"/>
  <c r="CQ41" i="1" s="1"/>
  <c r="DT65" i="1"/>
  <c r="CQ40" i="1" s="1"/>
  <c r="DT59" i="1"/>
  <c r="CQ39" i="1" s="1"/>
  <c r="DT47" i="1"/>
  <c r="CQ37" i="1" s="1"/>
  <c r="DT41" i="1"/>
  <c r="CQ36" i="1" s="1"/>
  <c r="DT75" i="1"/>
  <c r="CL42" i="1" s="1"/>
  <c r="DT69" i="1"/>
  <c r="CL41" i="1" s="1"/>
  <c r="DT63" i="1"/>
  <c r="CL40" i="1" s="1"/>
  <c r="DT51" i="1"/>
  <c r="CL38" i="1" s="1"/>
  <c r="DT57" i="1"/>
  <c r="CL39" i="1" s="1"/>
  <c r="DT45" i="1"/>
  <c r="CL37" i="1" s="1"/>
  <c r="DT39" i="1"/>
  <c r="CL36" i="1" s="1"/>
  <c r="DT73" i="1"/>
  <c r="CD42" i="1" s="1"/>
  <c r="DT61" i="1"/>
  <c r="CD40" i="1" s="1"/>
  <c r="DT49" i="1"/>
  <c r="CD38" i="1" s="1"/>
  <c r="DT43" i="1"/>
  <c r="CD37" i="1" s="1"/>
  <c r="DT37" i="1"/>
  <c r="CD36" i="1" s="1"/>
  <c r="DT35" i="1"/>
  <c r="CQ35" i="1" s="1"/>
  <c r="DT33" i="1"/>
  <c r="CL35" i="1" s="1"/>
  <c r="CG12" i="1" l="1"/>
  <c r="CG7" i="1"/>
  <c r="CG15" i="1"/>
  <c r="CG14" i="1"/>
  <c r="CG11" i="1"/>
  <c r="CG13" i="1"/>
  <c r="CG10" i="1"/>
  <c r="CG9" i="1"/>
  <c r="CG8" i="1"/>
  <c r="CG6" i="1"/>
  <c r="DQ4" i="1"/>
  <c r="T45" i="1" l="1"/>
  <c r="AM46" i="1" l="1"/>
  <c r="AZ8" i="4" s="1"/>
  <c r="BA8" i="4" s="1"/>
  <c r="AD46" i="1"/>
  <c r="AN8" i="4" s="1"/>
  <c r="AO8" i="4" s="1"/>
  <c r="AH8" i="4" l="1"/>
  <c r="AX8" i="4"/>
  <c r="AL8" i="4"/>
  <c r="IK8" i="4"/>
  <c r="IJ6" i="4" s="1"/>
  <c r="DS200" i="1"/>
  <c r="DT200" i="1" s="1"/>
  <c r="IA8" i="4"/>
  <c r="HZ8" i="4"/>
  <c r="GM8" i="4"/>
  <c r="FQ8" i="4"/>
  <c r="FP8" i="4"/>
  <c r="EA8" i="4"/>
  <c r="DY8" i="4"/>
  <c r="DX8" i="4"/>
  <c r="DF8" i="4"/>
  <c r="CV8" i="4"/>
  <c r="CU8" i="4"/>
  <c r="CK8" i="4"/>
  <c r="CG8" i="4"/>
  <c r="CC8" i="4"/>
  <c r="BQ8" i="4"/>
  <c r="AD8" i="4"/>
  <c r="AC8" i="4"/>
  <c r="AB8" i="4"/>
  <c r="AA8" i="4"/>
  <c r="Z8" i="4"/>
  <c r="Y8" i="4"/>
  <c r="X8" i="4"/>
  <c r="W8" i="4"/>
  <c r="V8" i="4"/>
  <c r="U8" i="4"/>
  <c r="T8" i="4"/>
  <c r="S8" i="4"/>
  <c r="R8" i="4"/>
  <c r="Q8" i="4"/>
  <c r="P8" i="4"/>
  <c r="O8" i="4"/>
  <c r="N8" i="4"/>
  <c r="M8" i="4"/>
  <c r="L8" i="4"/>
  <c r="ID8" i="4" l="1"/>
  <c r="BB8" i="4"/>
  <c r="IL6" i="4"/>
  <c r="CD117" i="1"/>
  <c r="HY6" i="4"/>
  <c r="IR5" i="4" s="1"/>
  <c r="DQ198" i="1"/>
  <c r="IN6" i="4"/>
  <c r="IP6" i="4"/>
  <c r="HJ6" i="4"/>
  <c r="HO6" i="4"/>
  <c r="HT6" i="4"/>
  <c r="HE6" i="4"/>
  <c r="AT8" i="4" l="1"/>
  <c r="AP8" i="4"/>
  <c r="IR6" i="4"/>
  <c r="J8" i="4"/>
  <c r="H8" i="4"/>
  <c r="G8" i="4"/>
  <c r="F8" i="4"/>
  <c r="E8" i="4" s="1"/>
  <c r="C8" i="4"/>
  <c r="B8" i="4"/>
  <c r="DS199" i="1" l="1"/>
  <c r="DT199" i="1" s="1"/>
  <c r="D8" i="4"/>
  <c r="DQ30" i="1"/>
  <c r="DS30" i="1" s="1"/>
  <c r="DT30" i="1" s="1"/>
  <c r="CD116" i="1" l="1"/>
  <c r="X126" i="1"/>
  <c r="IH8" i="4" s="1"/>
  <c r="P126" i="1"/>
  <c r="IF8" i="4" s="1"/>
  <c r="L126" i="1" l="1"/>
  <c r="IE8" i="4" s="1"/>
  <c r="DS198" i="1"/>
  <c r="DT198" i="1" s="1"/>
  <c r="CM104" i="1"/>
  <c r="DS168" i="1"/>
  <c r="FG8" i="4" s="1"/>
  <c r="DS169" i="1"/>
  <c r="FH8" i="4" s="1"/>
  <c r="DS170" i="1"/>
  <c r="FI8" i="4" s="1"/>
  <c r="DS171" i="1"/>
  <c r="FJ8" i="4" s="1"/>
  <c r="DS172" i="1"/>
  <c r="DS173" i="1"/>
  <c r="FL8" i="4" s="1"/>
  <c r="DS174" i="1"/>
  <c r="FM8" i="4" s="1"/>
  <c r="DS175" i="1"/>
  <c r="FN8" i="4" s="1"/>
  <c r="DS176" i="1"/>
  <c r="DS177" i="1"/>
  <c r="FR8" i="4" s="1"/>
  <c r="DS178" i="1"/>
  <c r="FS8" i="4" s="1"/>
  <c r="DS179" i="1"/>
  <c r="FT8" i="4" s="1"/>
  <c r="DS180" i="1"/>
  <c r="FU8" i="4" s="1"/>
  <c r="DS181" i="1"/>
  <c r="FV8" i="4" s="1"/>
  <c r="DS182" i="1"/>
  <c r="FW8" i="4" s="1"/>
  <c r="DS183" i="1"/>
  <c r="FX8" i="4" s="1"/>
  <c r="DS130" i="1"/>
  <c r="EC8" i="4" s="1"/>
  <c r="DS132" i="1"/>
  <c r="EE8" i="4" s="1"/>
  <c r="DS133" i="1"/>
  <c r="EF8" i="4" s="1"/>
  <c r="DS134" i="1"/>
  <c r="EG8" i="4" s="1"/>
  <c r="DS135" i="1"/>
  <c r="EH8" i="4" s="1"/>
  <c r="DS122" i="1"/>
  <c r="DT8" i="4" s="1"/>
  <c r="DS123" i="1"/>
  <c r="DU8" i="4" s="1"/>
  <c r="DS124" i="1"/>
  <c r="DV8" i="4" s="1"/>
  <c r="DS125" i="1"/>
  <c r="DW8" i="4" s="1"/>
  <c r="DS128" i="1"/>
  <c r="DS129" i="1"/>
  <c r="EB8" i="4" s="1"/>
  <c r="DQ127" i="1"/>
  <c r="DS127" i="1" s="1"/>
  <c r="DQ126" i="1"/>
  <c r="DS126" i="1" s="1"/>
  <c r="DQ119" i="1"/>
  <c r="DS119" i="1" s="1"/>
  <c r="DS121" i="1"/>
  <c r="DG8" i="4" s="1"/>
  <c r="DS120" i="1"/>
  <c r="DS118" i="1"/>
  <c r="DC8" i="4" s="1"/>
  <c r="DS117" i="1"/>
  <c r="DB8" i="4" s="1"/>
  <c r="DS116" i="1"/>
  <c r="DA8" i="4" s="1"/>
  <c r="DS115" i="1"/>
  <c r="CZ8" i="4" s="1"/>
  <c r="DS107" i="1"/>
  <c r="CQ8" i="4" s="1"/>
  <c r="DS114" i="1"/>
  <c r="CY8" i="4" s="1"/>
  <c r="DS113" i="1"/>
  <c r="DS110" i="1"/>
  <c r="CT8" i="4" s="1"/>
  <c r="DS109" i="1"/>
  <c r="CS8" i="4" s="1"/>
  <c r="DS108" i="1"/>
  <c r="CR8" i="4" s="1"/>
  <c r="DQ112" i="1"/>
  <c r="DS112" i="1" s="1"/>
  <c r="DQ111" i="1"/>
  <c r="DS111" i="1" s="1"/>
  <c r="DQ105" i="1"/>
  <c r="DS105" i="1" s="1"/>
  <c r="DS103" i="1"/>
  <c r="DQ101" i="1"/>
  <c r="DS101" i="1" s="1"/>
  <c r="DQ99" i="1"/>
  <c r="DS99" i="1" s="1"/>
  <c r="DQ104" i="1"/>
  <c r="DQ102" i="1"/>
  <c r="DS102" i="1" s="1"/>
  <c r="DQ100" i="1"/>
  <c r="DQ98" i="1"/>
  <c r="DS98" i="1" s="1"/>
  <c r="DT176" i="1" l="1"/>
  <c r="CM103" i="1" s="1"/>
  <c r="FO8" i="4"/>
  <c r="DT172" i="1"/>
  <c r="CD105" i="1" s="1"/>
  <c r="FK8" i="4"/>
  <c r="DT124" i="1"/>
  <c r="CD84" i="1" s="1"/>
  <c r="DZ8" i="4"/>
  <c r="DT117" i="1"/>
  <c r="CD80" i="1" s="1"/>
  <c r="DE8" i="4"/>
  <c r="DT109" i="1"/>
  <c r="CD76" i="1" s="1"/>
  <c r="CW8" i="4"/>
  <c r="DT180" i="1"/>
  <c r="CM106" i="1" s="1"/>
  <c r="DT168" i="1"/>
  <c r="CD103" i="1" s="1"/>
  <c r="DT102" i="1"/>
  <c r="DT98" i="1"/>
  <c r="DT107" i="1"/>
  <c r="CD74" i="1" s="1"/>
  <c r="DT110" i="1"/>
  <c r="CD77" i="1" s="1"/>
  <c r="DT116" i="1"/>
  <c r="CD79" i="1" s="1"/>
  <c r="DT123" i="1"/>
  <c r="CD83" i="1" s="1"/>
  <c r="DT182" i="1"/>
  <c r="CM107" i="1" s="1"/>
  <c r="DT178" i="1"/>
  <c r="CM105" i="1" s="1"/>
  <c r="DT174" i="1"/>
  <c r="CD106" i="1" s="1"/>
  <c r="DT170" i="1"/>
  <c r="CD104" i="1" s="1"/>
  <c r="DT122" i="1"/>
  <c r="CD82" i="1" s="1"/>
  <c r="DT125" i="1"/>
  <c r="CD85" i="1" s="1"/>
  <c r="DT108" i="1"/>
  <c r="CD75" i="1" s="1"/>
  <c r="DT118" i="1"/>
  <c r="CD81" i="1" s="1"/>
  <c r="DT115" i="1"/>
  <c r="CD78" i="1" s="1"/>
  <c r="DT130" i="1"/>
  <c r="CD86" i="1" s="1"/>
  <c r="DT131" i="1"/>
  <c r="CD87" i="1" s="1"/>
  <c r="CD89" i="1"/>
  <c r="DS100" i="1"/>
  <c r="DT100" i="1" s="1"/>
  <c r="II8" i="4"/>
  <c r="CD115" i="1"/>
  <c r="CD101" i="1"/>
  <c r="CD100" i="1"/>
  <c r="CD95" i="1"/>
  <c r="CD90" i="1"/>
  <c r="CM89" i="1"/>
  <c r="DS104" i="1"/>
  <c r="DT104" i="1" s="1"/>
  <c r="CD28" i="1"/>
  <c r="DQ5" i="1"/>
  <c r="DS5" i="1" s="1"/>
  <c r="DS4" i="1"/>
  <c r="CD58" i="1" l="1"/>
  <c r="CD62" i="1"/>
  <c r="CD59" i="1"/>
  <c r="CD60" i="1"/>
  <c r="DT4" i="1"/>
  <c r="CD17" i="1" s="1"/>
  <c r="DS97" i="1"/>
  <c r="CB8" i="4" s="1"/>
  <c r="DS96" i="1"/>
  <c r="CA8" i="4" s="1"/>
  <c r="DS95" i="1"/>
  <c r="BZ8" i="4" s="1"/>
  <c r="DS94" i="1"/>
  <c r="BY8" i="4" s="1"/>
  <c r="DS93" i="1"/>
  <c r="BX8" i="4" s="1"/>
  <c r="DS92" i="1"/>
  <c r="BW8" i="4" s="1"/>
  <c r="DS91" i="1"/>
  <c r="DS90" i="1"/>
  <c r="BS8" i="4" s="1"/>
  <c r="DS89" i="1"/>
  <c r="BR8" i="4" s="1"/>
  <c r="DS88" i="1"/>
  <c r="BP8" i="4" s="1"/>
  <c r="DS87" i="1"/>
  <c r="BO8" i="4" s="1"/>
  <c r="DS86" i="1"/>
  <c r="BN8" i="4" s="1"/>
  <c r="DS85" i="1"/>
  <c r="BM8" i="4" s="1"/>
  <c r="DS29" i="1"/>
  <c r="DS28" i="1"/>
  <c r="DS27" i="1"/>
  <c r="DS26" i="1"/>
  <c r="DS25" i="1"/>
  <c r="DS24" i="1"/>
  <c r="DS23" i="1"/>
  <c r="DS22" i="1"/>
  <c r="DS21" i="1"/>
  <c r="DS20" i="1"/>
  <c r="DS19" i="1"/>
  <c r="DS18" i="1"/>
  <c r="DS17" i="1"/>
  <c r="DS16" i="1"/>
  <c r="DS15" i="1"/>
  <c r="DS14" i="1"/>
  <c r="DS13" i="1"/>
  <c r="DS12" i="1"/>
  <c r="DS11" i="1"/>
  <c r="CD21" i="1" s="1"/>
  <c r="DS10" i="1"/>
  <c r="DS9" i="1"/>
  <c r="DS8" i="1"/>
  <c r="DS7" i="1"/>
  <c r="DS6" i="1"/>
  <c r="AK69" i="1"/>
  <c r="AF69" i="1"/>
  <c r="AK67" i="1"/>
  <c r="AF67" i="1"/>
  <c r="DT91" i="1" l="1"/>
  <c r="CD51" i="1" s="1"/>
  <c r="BU8" i="4"/>
  <c r="DT95" i="1"/>
  <c r="DT93" i="1"/>
  <c r="CD53" i="1" s="1"/>
  <c r="DT85" i="1"/>
  <c r="CD47" i="1" s="1"/>
  <c r="DT92" i="1"/>
  <c r="CD52" i="1" s="1"/>
  <c r="DT90" i="1"/>
  <c r="CD50" i="1" s="1"/>
  <c r="DT96" i="1"/>
  <c r="DT8" i="1"/>
  <c r="CK20" i="1" s="1"/>
  <c r="DT12" i="1"/>
  <c r="CK21" i="1" s="1"/>
  <c r="DT16" i="1"/>
  <c r="CK22" i="1" s="1"/>
  <c r="DT20" i="1"/>
  <c r="CK23" i="1" s="1"/>
  <c r="DT24" i="1"/>
  <c r="CK24" i="1" s="1"/>
  <c r="DT28" i="1"/>
  <c r="CK25" i="1" s="1"/>
  <c r="DT86" i="1"/>
  <c r="CD49" i="1" s="1"/>
  <c r="CD20" i="1"/>
  <c r="CD55" i="1" l="1"/>
  <c r="CD54" i="1"/>
  <c r="CD91" i="1" l="1"/>
  <c r="CD92" i="1"/>
</calcChain>
</file>

<file path=xl/sharedStrings.xml><?xml version="1.0" encoding="utf-8"?>
<sst xmlns="http://schemas.openxmlformats.org/spreadsheetml/2006/main" count="1961" uniqueCount="945">
  <si>
    <t>報告１</t>
    <rPh sb="0" eb="2">
      <t>ホウコク</t>
    </rPh>
    <phoneticPr fontId="1"/>
  </si>
  <si>
    <t>特定給食施設等栄養管理報告書</t>
    <rPh sb="0" eb="2">
      <t>トクテイ</t>
    </rPh>
    <rPh sb="2" eb="4">
      <t>キュウショク</t>
    </rPh>
    <rPh sb="4" eb="6">
      <t>シセツ</t>
    </rPh>
    <rPh sb="6" eb="7">
      <t>トウ</t>
    </rPh>
    <rPh sb="7" eb="9">
      <t>エイヨウ</t>
    </rPh>
    <rPh sb="9" eb="11">
      <t>カンリ</t>
    </rPh>
    <rPh sb="11" eb="13">
      <t>ホウコク</t>
    </rPh>
    <rPh sb="13" eb="14">
      <t>ショ</t>
    </rPh>
    <phoneticPr fontId="1"/>
  </si>
  <si>
    <t>令和</t>
    <rPh sb="0" eb="2">
      <t>レイワ</t>
    </rPh>
    <phoneticPr fontId="1"/>
  </si>
  <si>
    <t>年</t>
    <rPh sb="0" eb="1">
      <t>ネン</t>
    </rPh>
    <phoneticPr fontId="1"/>
  </si>
  <si>
    <t>月</t>
    <rPh sb="0" eb="1">
      <t>ツキ</t>
    </rPh>
    <phoneticPr fontId="1"/>
  </si>
  <si>
    <t>日</t>
    <rPh sb="0" eb="1">
      <t>ヒ</t>
    </rPh>
    <phoneticPr fontId="1"/>
  </si>
  <si>
    <t>施設名</t>
    <rPh sb="0" eb="2">
      <t>シセツ</t>
    </rPh>
    <rPh sb="2" eb="3">
      <t>ナ</t>
    </rPh>
    <phoneticPr fontId="1"/>
  </si>
  <si>
    <t>北海道</t>
    <rPh sb="0" eb="3">
      <t>ホッカイドウ</t>
    </rPh>
    <phoneticPr fontId="1"/>
  </si>
  <si>
    <t>住所</t>
    <rPh sb="0" eb="2">
      <t>ジュウショ</t>
    </rPh>
    <phoneticPr fontId="1"/>
  </si>
  <si>
    <t>）</t>
  </si>
  <si>
    <t>電話</t>
    <rPh sb="0" eb="2">
      <t>デンワ</t>
    </rPh>
    <phoneticPr fontId="1"/>
  </si>
  <si>
    <t>施設長</t>
    <rPh sb="0" eb="2">
      <t>シセツ</t>
    </rPh>
    <rPh sb="2" eb="3">
      <t>チョウ</t>
    </rPh>
    <phoneticPr fontId="1"/>
  </si>
  <si>
    <t>施設設置者（法人名等）</t>
    <rPh sb="0" eb="2">
      <t>シセツ</t>
    </rPh>
    <rPh sb="2" eb="4">
      <t>セッチ</t>
    </rPh>
    <rPh sb="4" eb="5">
      <t>シャ</t>
    </rPh>
    <phoneticPr fontId="1"/>
  </si>
  <si>
    <t>年度の実績について、次のとおり報告します。</t>
    <rPh sb="3" eb="5">
      <t>ジッセキ</t>
    </rPh>
    <rPh sb="10" eb="11">
      <t>ツギ</t>
    </rPh>
    <rPh sb="15" eb="17">
      <t>ホウコク</t>
    </rPh>
    <phoneticPr fontId="1"/>
  </si>
  <si>
    <t>職名</t>
    <rPh sb="0" eb="2">
      <t>ショクメイ</t>
    </rPh>
    <phoneticPr fontId="1"/>
  </si>
  <si>
    <t>氏名</t>
  </si>
  <si>
    <t>氏　　名</t>
    <rPh sb="0" eb="1">
      <t>シ</t>
    </rPh>
    <rPh sb="3" eb="4">
      <t>メイ</t>
    </rPh>
    <phoneticPr fontId="1"/>
  </si>
  <si>
    <t>取得資格</t>
    <rPh sb="0" eb="2">
      <t>シュトク</t>
    </rPh>
    <rPh sb="2" eb="4">
      <t>シカク</t>
    </rPh>
    <phoneticPr fontId="1"/>
  </si>
  <si>
    <t>勤務状況</t>
    <rPh sb="0" eb="2">
      <t>キンム</t>
    </rPh>
    <rPh sb="2" eb="4">
      <t>ジョウキョウ</t>
    </rPh>
    <phoneticPr fontId="1"/>
  </si>
  <si>
    <t>施設職員1</t>
    <rPh sb="0" eb="2">
      <t>シセツ</t>
    </rPh>
    <rPh sb="2" eb="4">
      <t>ショクイン</t>
    </rPh>
    <phoneticPr fontId="1"/>
  </si>
  <si>
    <t>　管理栄養士</t>
    <rPh sb="1" eb="3">
      <t>カンリ</t>
    </rPh>
    <rPh sb="3" eb="6">
      <t>エイヨウシ</t>
    </rPh>
    <phoneticPr fontId="1"/>
  </si>
  <si>
    <t>栄養士</t>
    <rPh sb="0" eb="3">
      <t>エイヨウシ</t>
    </rPh>
    <phoneticPr fontId="1"/>
  </si>
  <si>
    <t>　常勤</t>
    <rPh sb="1" eb="3">
      <t>ジョウキン</t>
    </rPh>
    <phoneticPr fontId="1"/>
  </si>
  <si>
    <t>常勤以外</t>
    <rPh sb="0" eb="2">
      <t>ジョウキン</t>
    </rPh>
    <rPh sb="2" eb="4">
      <t>イガイ</t>
    </rPh>
    <phoneticPr fontId="1"/>
  </si>
  <si>
    <t>施設職員2</t>
    <rPh sb="0" eb="2">
      <t>シセツ</t>
    </rPh>
    <rPh sb="2" eb="4">
      <t>ショクイン</t>
    </rPh>
    <phoneticPr fontId="1"/>
  </si>
  <si>
    <t>施設職員3</t>
    <rPh sb="0" eb="2">
      <t>シセツ</t>
    </rPh>
    <rPh sb="2" eb="4">
      <t>ショクイン</t>
    </rPh>
    <phoneticPr fontId="1"/>
  </si>
  <si>
    <t>施設職員4</t>
    <rPh sb="0" eb="2">
      <t>シセツ</t>
    </rPh>
    <rPh sb="2" eb="4">
      <t>ショクイン</t>
    </rPh>
    <phoneticPr fontId="1"/>
  </si>
  <si>
    <t>その他（ 委託先等）1</t>
    <rPh sb="2" eb="3">
      <t>ホカ</t>
    </rPh>
    <rPh sb="5" eb="7">
      <t>イタク</t>
    </rPh>
    <rPh sb="7" eb="8">
      <t>サキ</t>
    </rPh>
    <rPh sb="8" eb="9">
      <t>トウ</t>
    </rPh>
    <phoneticPr fontId="1"/>
  </si>
  <si>
    <t>その他（ 委託先等）2</t>
    <rPh sb="2" eb="3">
      <t>ホカ</t>
    </rPh>
    <rPh sb="5" eb="7">
      <t>イタク</t>
    </rPh>
    <rPh sb="7" eb="8">
      <t>サキ</t>
    </rPh>
    <rPh sb="8" eb="9">
      <t>トウ</t>
    </rPh>
    <phoneticPr fontId="1"/>
  </si>
  <si>
    <t>管理栄養士</t>
    <rPh sb="0" eb="2">
      <t>カンリ</t>
    </rPh>
    <rPh sb="2" eb="5">
      <t>エイヨウシ</t>
    </rPh>
    <phoneticPr fontId="1"/>
  </si>
  <si>
    <t>調理師(有資格者)</t>
    <rPh sb="0" eb="3">
      <t>チョウリシ</t>
    </rPh>
    <rPh sb="4" eb="8">
      <t>ユウシカクシャ</t>
    </rPh>
    <phoneticPr fontId="1"/>
  </si>
  <si>
    <t>調理員</t>
  </si>
  <si>
    <t>その他（事務等）</t>
    <rPh sb="2" eb="3">
      <t>タ</t>
    </rPh>
    <rPh sb="4" eb="6">
      <t>ジム</t>
    </rPh>
    <rPh sb="6" eb="7">
      <t>トウ</t>
    </rPh>
    <phoneticPr fontId="1"/>
  </si>
  <si>
    <t>施設職員</t>
    <rPh sb="0" eb="2">
      <t>シセツ</t>
    </rPh>
    <rPh sb="2" eb="4">
      <t>ショクイン</t>
    </rPh>
    <phoneticPr fontId="1"/>
  </si>
  <si>
    <t>常勤</t>
    <rPh sb="0" eb="2">
      <t>ジョウキン</t>
    </rPh>
    <phoneticPr fontId="1"/>
  </si>
  <si>
    <t>（</t>
  </si>
  <si>
    <t>人</t>
    <rPh sb="0" eb="1">
      <t>ニン</t>
    </rPh>
    <phoneticPr fontId="1"/>
  </si>
  <si>
    <t>その他
（ 委託先等）</t>
    <rPh sb="2" eb="3">
      <t>ホカ</t>
    </rPh>
    <rPh sb="6" eb="8">
      <t>イタク</t>
    </rPh>
    <rPh sb="8" eb="9">
      <t>サキ</t>
    </rPh>
    <rPh sb="9" eb="10">
      <t>トウ</t>
    </rPh>
    <phoneticPr fontId="1"/>
  </si>
  <si>
    <t>その他（</t>
    <rPh sb="2" eb="3">
      <t>タ</t>
    </rPh>
    <phoneticPr fontId="1"/>
  </si>
  <si>
    <t>把握している</t>
    <rPh sb="0" eb="2">
      <t>ハアク</t>
    </rPh>
    <phoneticPr fontId="1"/>
  </si>
  <si>
    <t>／</t>
  </si>
  <si>
    <t>把握していない</t>
    <rPh sb="0" eb="2">
      <t>ハアク</t>
    </rPh>
    <phoneticPr fontId="1"/>
  </si>
  <si>
    <t>代替食</t>
    <rPh sb="0" eb="2">
      <t>ダイガ</t>
    </rPh>
    <rPh sb="2" eb="3">
      <t>ショク</t>
    </rPh>
    <phoneticPr fontId="1"/>
  </si>
  <si>
    <t>除去食</t>
    <rPh sb="0" eb="2">
      <t>ジョキョ</t>
    </rPh>
    <rPh sb="2" eb="3">
      <t>ショク</t>
    </rPh>
    <phoneticPr fontId="1"/>
  </si>
  <si>
    <t>「日本人の食事摂取基準（</t>
    <rPh sb="1" eb="4">
      <t>ニホンジン</t>
    </rPh>
    <rPh sb="5" eb="7">
      <t>ショクジ</t>
    </rPh>
    <rPh sb="7" eb="9">
      <t>セッシュ</t>
    </rPh>
    <rPh sb="9" eb="11">
      <t>キジュン</t>
    </rPh>
    <phoneticPr fontId="1"/>
  </si>
  <si>
    <t>年版）」に基づき作成している</t>
    <rPh sb="0" eb="2">
      <t>ネンバン</t>
    </rPh>
    <rPh sb="5" eb="7">
      <t>モトズ</t>
    </rPh>
    <rPh sb="8" eb="10">
      <t>サクセイ</t>
    </rPh>
    <phoneticPr fontId="1"/>
  </si>
  <si>
    <t>基準を設定していない</t>
    <rPh sb="0" eb="2">
      <t>キジュン</t>
    </rPh>
    <rPh sb="3" eb="5">
      <t>セッテイ</t>
    </rPh>
    <phoneticPr fontId="1"/>
  </si>
  <si>
    <t>設定スタッフ</t>
    <rPh sb="0" eb="2">
      <t>セッテイ</t>
    </rPh>
    <phoneticPr fontId="1"/>
  </si>
  <si>
    <t>栄養部門と関係職員</t>
  </si>
  <si>
    <t>設定方法</t>
    <rPh sb="0" eb="2">
      <t>セッテイ</t>
    </rPh>
    <rPh sb="2" eb="4">
      <t>ホウホウ</t>
    </rPh>
    <phoneticPr fontId="1"/>
  </si>
  <si>
    <t xml:space="preserve"> 　　</t>
  </si>
  <si>
    <t>E-mail アドレス</t>
    <phoneticPr fontId="1"/>
  </si>
  <si>
    <t>施設区分</t>
    <rPh sb="0" eb="2">
      <t>シセツ</t>
    </rPh>
    <rPh sb="2" eb="4">
      <t>クブン</t>
    </rPh>
    <phoneticPr fontId="1"/>
  </si>
  <si>
    <t>郵便番号</t>
    <rPh sb="0" eb="2">
      <t>ユウビン</t>
    </rPh>
    <rPh sb="2" eb="4">
      <t>バンゴウ</t>
    </rPh>
    <phoneticPr fontId="1"/>
  </si>
  <si>
    <t>F A X</t>
    <phoneticPr fontId="3"/>
  </si>
  <si>
    <t>氏　名</t>
    <rPh sb="0" eb="1">
      <t>シ</t>
    </rPh>
    <rPh sb="2" eb="3">
      <t>メイ</t>
    </rPh>
    <phoneticPr fontId="1"/>
  </si>
  <si>
    <t>職　名</t>
    <rPh sb="0" eb="1">
      <t>ショク</t>
    </rPh>
    <rPh sb="2" eb="3">
      <t>メイ</t>
    </rPh>
    <phoneticPr fontId="1"/>
  </si>
  <si>
    <t>保健所長　　様</t>
    <rPh sb="6" eb="7">
      <t>サマ</t>
    </rPh>
    <phoneticPr fontId="1"/>
  </si>
  <si>
    <t>管理栄養士・栄養士</t>
  </si>
  <si>
    <t>所属</t>
    <rPh sb="0" eb="1">
      <t>トコロ</t>
    </rPh>
    <rPh sb="1" eb="2">
      <t>サツカ</t>
    </rPh>
    <phoneticPr fontId="1"/>
  </si>
  <si>
    <t>　常勤以外</t>
    <rPh sb="1" eb="3">
      <t>ジョウキン</t>
    </rPh>
    <rPh sb="3" eb="5">
      <t>イガイ</t>
    </rPh>
    <phoneticPr fontId="1"/>
  </si>
  <si>
    <t>所属・勤務形態</t>
    <rPh sb="0" eb="2">
      <t>ショゾク</t>
    </rPh>
    <rPh sb="3" eb="5">
      <t>キンム</t>
    </rPh>
    <rPh sb="5" eb="7">
      <t>ケイタイ</t>
    </rPh>
    <phoneticPr fontId="3"/>
  </si>
  <si>
    <t>食事計画の作成</t>
    <rPh sb="0" eb="2">
      <t>ショクジ</t>
    </rPh>
    <rPh sb="2" eb="4">
      <t>ケイカク</t>
    </rPh>
    <rPh sb="5" eb="7">
      <t>サクセイ</t>
    </rPh>
    <phoneticPr fontId="3"/>
  </si>
  <si>
    <t>性・年齢・身体活動レベル等から個人別に設定した数値を活用</t>
    <rPh sb="16" eb="17">
      <t>ニン</t>
    </rPh>
    <phoneticPr fontId="1"/>
  </si>
  <si>
    <t>栄養部門単独</t>
    <phoneticPr fontId="3"/>
  </si>
  <si>
    <t>給与量</t>
  </si>
  <si>
    <t>目標比率</t>
    <rPh sb="2" eb="4">
      <t>ヒリツ</t>
    </rPh>
    <phoneticPr fontId="1"/>
  </si>
  <si>
    <t>給与比率</t>
    <rPh sb="2" eb="4">
      <t>ヒリツ</t>
    </rPh>
    <phoneticPr fontId="1"/>
  </si>
  <si>
    <t>給与栄養目標量</t>
    <rPh sb="0" eb="2">
      <t>キュウヨ</t>
    </rPh>
    <rPh sb="2" eb="4">
      <t>エイヨウ</t>
    </rPh>
    <rPh sb="4" eb="6">
      <t>モクヒョウ</t>
    </rPh>
    <rPh sb="6" eb="7">
      <t>リョウ</t>
    </rPh>
    <phoneticPr fontId="1"/>
  </si>
  <si>
    <t>栄養素等</t>
    <rPh sb="0" eb="3">
      <t>エイヨウソ</t>
    </rPh>
    <rPh sb="3" eb="4">
      <t>トウ</t>
    </rPh>
    <phoneticPr fontId="1"/>
  </si>
  <si>
    <t>エネルギー</t>
  </si>
  <si>
    <t>カルシウム</t>
  </si>
  <si>
    <t>たんぱく質</t>
    <rPh sb="4" eb="5">
      <t>シツ</t>
    </rPh>
    <phoneticPr fontId="1"/>
  </si>
  <si>
    <t>(g)</t>
  </si>
  <si>
    <t>鉄</t>
    <rPh sb="0" eb="1">
      <t>テツ</t>
    </rPh>
    <phoneticPr fontId="1"/>
  </si>
  <si>
    <t>脂　質</t>
    <rPh sb="0" eb="1">
      <t>アブラ</t>
    </rPh>
    <rPh sb="2" eb="3">
      <t>シツ</t>
    </rPh>
    <phoneticPr fontId="1"/>
  </si>
  <si>
    <t>（再掲）食塩相当量</t>
    <rPh sb="1" eb="3">
      <t>サイケイ</t>
    </rPh>
    <rPh sb="4" eb="6">
      <t>ショクエン</t>
    </rPh>
    <rPh sb="6" eb="9">
      <t>ソウトウリョウ</t>
    </rPh>
    <phoneticPr fontId="1"/>
  </si>
  <si>
    <t/>
  </si>
  <si>
    <t>炭水化物</t>
    <rPh sb="0" eb="2">
      <t>タンスイ</t>
    </rPh>
    <rPh sb="2" eb="4">
      <t>カブツ</t>
    </rPh>
    <phoneticPr fontId="1"/>
  </si>
  <si>
    <t>(%)</t>
  </si>
  <si>
    <t>食物繊維総量</t>
    <rPh sb="0" eb="2">
      <t>ショクモツ</t>
    </rPh>
    <rPh sb="2" eb="4">
      <t>センイ</t>
    </rPh>
    <rPh sb="4" eb="6">
      <t>ソウリョウ</t>
    </rPh>
    <phoneticPr fontId="1"/>
  </si>
  <si>
    <t>　▲複数食種がある場合は、予備の用紙も使用してください。▲</t>
    <rPh sb="2" eb="4">
      <t>フクスウ</t>
    </rPh>
    <rPh sb="4" eb="5">
      <t>ショク</t>
    </rPh>
    <rPh sb="5" eb="6">
      <t>シュ</t>
    </rPh>
    <rPh sb="9" eb="11">
      <t>バアイ</t>
    </rPh>
    <rPh sb="13" eb="15">
      <t>ヨビ</t>
    </rPh>
    <rPh sb="16" eb="18">
      <t>ヨウシ</t>
    </rPh>
    <rPh sb="19" eb="21">
      <t>シヨウ</t>
    </rPh>
    <phoneticPr fontId="1"/>
  </si>
  <si>
    <t>(mg)</t>
    <phoneticPr fontId="3"/>
  </si>
  <si>
    <t>たんぱく質ｴﾈﾙｷﾞｰ比</t>
    <rPh sb="4" eb="5">
      <t>シツ</t>
    </rPh>
    <rPh sb="11" eb="12">
      <t>ヒ</t>
    </rPh>
    <phoneticPr fontId="1"/>
  </si>
  <si>
    <t>（再掲）脂質ｴﾈﾙｷﾞｰ比</t>
    <rPh sb="1" eb="3">
      <t>サイケイ</t>
    </rPh>
    <phoneticPr fontId="1"/>
  </si>
  <si>
    <t>炭水化物ｴﾈﾙｷﾞｰ比</t>
    <phoneticPr fontId="3"/>
  </si>
  <si>
    <t>給与
栄養量</t>
    <rPh sb="0" eb="2">
      <t>キュウヨ</t>
    </rPh>
    <rPh sb="3" eb="5">
      <t>エイヨウ</t>
    </rPh>
    <rPh sb="5" eb="6">
      <t>リョウ</t>
    </rPh>
    <phoneticPr fontId="1"/>
  </si>
  <si>
    <t>指標</t>
    <rPh sb="0" eb="2">
      <t>シヒョウ</t>
    </rPh>
    <phoneticPr fontId="3"/>
  </si>
  <si>
    <t>食塩の摂取量</t>
    <phoneticPr fontId="3"/>
  </si>
  <si>
    <t>野菜の摂取量</t>
    <phoneticPr fontId="3"/>
  </si>
  <si>
    <t>果物の摂取量</t>
    <phoneticPr fontId="3"/>
  </si>
  <si>
    <t>脂肪ｴﾈﾙｷﾞｰ比率</t>
    <rPh sb="0" eb="2">
      <t>シボウ</t>
    </rPh>
    <phoneticPr fontId="1"/>
  </si>
  <si>
    <t>熱量・栄養素等</t>
    <phoneticPr fontId="1"/>
  </si>
  <si>
    <t>(g)</t>
    <phoneticPr fontId="3"/>
  </si>
  <si>
    <t>(%)</t>
    <phoneticPr fontId="3"/>
  </si>
  <si>
    <t>　（食種名：</t>
    <phoneticPr fontId="1"/>
  </si>
  <si>
    <t>全員を把握している</t>
  </si>
  <si>
    <t>回数：</t>
  </si>
  <si>
    <t>方法：</t>
  </si>
  <si>
    <t>その他（</t>
  </si>
  <si>
    <t>把握していない</t>
  </si>
  <si>
    <t>全体的に把握している</t>
    <phoneticPr fontId="1"/>
  </si>
  <si>
    <t>→</t>
  </si>
  <si>
    <t>→</t>
    <phoneticPr fontId="1"/>
  </si>
  <si>
    <t>対応（複数可）</t>
    <rPh sb="0" eb="2">
      <t>タイオウ</t>
    </rPh>
    <rPh sb="3" eb="5">
      <t>フクスウ</t>
    </rPh>
    <rPh sb="5" eb="6">
      <t>カ</t>
    </rPh>
    <phoneticPr fontId="1"/>
  </si>
  <si>
    <t>個人別に把握している</t>
    <phoneticPr fontId="1"/>
  </si>
  <si>
    <t>一部を把握している</t>
    <phoneticPr fontId="1"/>
  </si>
  <si>
    <t>食事計画の評価・改善</t>
    <rPh sb="0" eb="2">
      <t>ショクジ</t>
    </rPh>
    <rPh sb="2" eb="4">
      <t>ケイカク</t>
    </rPh>
    <rPh sb="5" eb="7">
      <t>ヒョウカ</t>
    </rPh>
    <rPh sb="8" eb="10">
      <t>カイゼン</t>
    </rPh>
    <phoneticPr fontId="1"/>
  </si>
  <si>
    <t>個人別に評価している</t>
    <rPh sb="0" eb="2">
      <t>コジン</t>
    </rPh>
    <rPh sb="2" eb="3">
      <t>ベツ</t>
    </rPh>
    <rPh sb="4" eb="6">
      <t>ヒョウカ</t>
    </rPh>
    <phoneticPr fontId="1"/>
  </si>
  <si>
    <t>全員を評価している</t>
    <rPh sb="0" eb="2">
      <t>ゼンイン</t>
    </rPh>
    <rPh sb="3" eb="5">
      <t>ヒョウカ</t>
    </rPh>
    <phoneticPr fontId="1"/>
  </si>
  <si>
    <t>全体的に評価している</t>
    <rPh sb="0" eb="2">
      <t>ゼンタイ</t>
    </rPh>
    <rPh sb="2" eb="3">
      <t>テキ</t>
    </rPh>
    <rPh sb="4" eb="6">
      <t>ヒョウカ</t>
    </rPh>
    <phoneticPr fontId="1"/>
  </si>
  <si>
    <t>その他 （ 具体的に：</t>
    <rPh sb="2" eb="3">
      <t>タ</t>
    </rPh>
    <phoneticPr fontId="1"/>
  </si>
  <si>
    <t>評価していない</t>
    <rPh sb="0" eb="2">
      <t>ヒョウカ</t>
    </rPh>
    <phoneticPr fontId="1"/>
  </si>
  <si>
    <t>一部を評価している　</t>
    <rPh sb="0" eb="2">
      <t>イチブ</t>
    </rPh>
    <rPh sb="3" eb="5">
      <t>ヒョウカ</t>
    </rPh>
    <phoneticPr fontId="1"/>
  </si>
  <si>
    <t>（</t>
    <phoneticPr fontId="1"/>
  </si>
  <si>
    <t>評価頻度</t>
    <phoneticPr fontId="1"/>
  </si>
  <si>
    <t>有</t>
    <rPh sb="0" eb="1">
      <t>ア</t>
    </rPh>
    <phoneticPr fontId="1"/>
  </si>
  <si>
    <t>無</t>
    <rPh sb="0" eb="1">
      <t>ナ</t>
    </rPh>
    <phoneticPr fontId="1"/>
  </si>
  <si>
    <t>個人別に把握している</t>
    <rPh sb="0" eb="3">
      <t>コジンベツ</t>
    </rPh>
    <rPh sb="4" eb="6">
      <t>ハアク</t>
    </rPh>
    <phoneticPr fontId="1"/>
  </si>
  <si>
    <t>全体的に把握している</t>
    <rPh sb="0" eb="3">
      <t>ゼンタイテキ</t>
    </rPh>
    <rPh sb="4" eb="6">
      <t>ハアク</t>
    </rPh>
    <phoneticPr fontId="1"/>
  </si>
  <si>
    <t>献立の作成</t>
    <rPh sb="0" eb="2">
      <t>コンダテ</t>
    </rPh>
    <rPh sb="3" eb="5">
      <t>サクセイ</t>
    </rPh>
    <phoneticPr fontId="1"/>
  </si>
  <si>
    <t>献立を掲示している</t>
    <rPh sb="0" eb="2">
      <t>コンダテ</t>
    </rPh>
    <rPh sb="3" eb="5">
      <t>ケイジ</t>
    </rPh>
    <phoneticPr fontId="1"/>
  </si>
  <si>
    <t>献立を掲示していない</t>
    <rPh sb="0" eb="2">
      <t>コンダテ</t>
    </rPh>
    <rPh sb="3" eb="5">
      <t>ケイジ</t>
    </rPh>
    <phoneticPr fontId="1"/>
  </si>
  <si>
    <t>主要成分の表示項目</t>
  </si>
  <si>
    <t>熱量</t>
    <rPh sb="0" eb="2">
      <t>ネツリョウ</t>
    </rPh>
    <phoneticPr fontId="1"/>
  </si>
  <si>
    <t xml:space="preserve"> 脂質</t>
    <rPh sb="1" eb="3">
      <t>シシツ</t>
    </rPh>
    <phoneticPr fontId="1"/>
  </si>
  <si>
    <t>食塩相当量</t>
    <rPh sb="0" eb="2">
      <t>ショクエン</t>
    </rPh>
    <rPh sb="2" eb="5">
      <t>ソウトウリョウ</t>
    </rPh>
    <phoneticPr fontId="1"/>
  </si>
  <si>
    <t>個人</t>
    <rPh sb="0" eb="2">
      <t>コジン</t>
    </rPh>
    <phoneticPr fontId="1"/>
  </si>
  <si>
    <t>回／年　）</t>
    <rPh sb="0" eb="1">
      <t>カイ</t>
    </rPh>
    <rPh sb="2" eb="3">
      <t>ネン</t>
    </rPh>
    <phoneticPr fontId="1"/>
  </si>
  <si>
    <t>／</t>
    <phoneticPr fontId="1"/>
  </si>
  <si>
    <t>集団　）</t>
    <rPh sb="0" eb="2">
      <t>シュウダン</t>
    </rPh>
    <phoneticPr fontId="1"/>
  </si>
  <si>
    <t>前年度指導延べ回数</t>
    <rPh sb="0" eb="3">
      <t>ゼンネンド</t>
    </rPh>
    <rPh sb="3" eb="5">
      <t>シドウ</t>
    </rPh>
    <rPh sb="5" eb="6">
      <t>ノ</t>
    </rPh>
    <rPh sb="7" eb="9">
      <t>カイスウ</t>
    </rPh>
    <phoneticPr fontId="1"/>
  </si>
  <si>
    <t>情報提供・知識の普及</t>
    <rPh sb="0" eb="4">
      <t>ジョウホウテイキョウ</t>
    </rPh>
    <rPh sb="5" eb="7">
      <t>チシキ</t>
    </rPh>
    <rPh sb="8" eb="10">
      <t>フキュウ</t>
    </rPh>
    <phoneticPr fontId="1"/>
  </si>
  <si>
    <t>業務委託の有無</t>
    <rPh sb="0" eb="2">
      <t>ギョウム</t>
    </rPh>
    <rPh sb="2" eb="4">
      <t>イタク</t>
    </rPh>
    <rPh sb="5" eb="7">
      <t>ウム</t>
    </rPh>
    <phoneticPr fontId="1"/>
  </si>
  <si>
    <t>委託事業者名</t>
    <rPh sb="0" eb="2">
      <t>イタク</t>
    </rPh>
    <rPh sb="2" eb="5">
      <t>ジギョウシャ</t>
    </rPh>
    <rPh sb="5" eb="6">
      <t>メイ</t>
    </rPh>
    <phoneticPr fontId="1"/>
  </si>
  <si>
    <t>委託契約書の有無</t>
    <phoneticPr fontId="1"/>
  </si>
  <si>
    <t>連絡網</t>
    <rPh sb="0" eb="3">
      <t>レンラクモウ</t>
    </rPh>
    <phoneticPr fontId="1"/>
  </si>
  <si>
    <t>食事の供給体制</t>
    <rPh sb="0" eb="2">
      <t>ショクジ</t>
    </rPh>
    <rPh sb="3" eb="5">
      <t>キョウキュウ</t>
    </rPh>
    <rPh sb="5" eb="7">
      <t>タイセイ</t>
    </rPh>
    <phoneticPr fontId="1"/>
  </si>
  <si>
    <t>設備の確保</t>
    <rPh sb="0" eb="2">
      <t>セツビ</t>
    </rPh>
    <rPh sb="3" eb="5">
      <t>カクホ</t>
    </rPh>
    <phoneticPr fontId="1"/>
  </si>
  <si>
    <t>水（調理用）</t>
    <rPh sb="0" eb="1">
      <t>ミズ</t>
    </rPh>
    <rPh sb="2" eb="5">
      <t>チョウリヨウ</t>
    </rPh>
    <phoneticPr fontId="1"/>
  </si>
  <si>
    <t>備蓄食品</t>
    <rPh sb="0" eb="2">
      <t>ビチク</t>
    </rPh>
    <rPh sb="2" eb="4">
      <t>ショクヒン</t>
    </rPh>
    <phoneticPr fontId="1"/>
  </si>
  <si>
    <t>熱　源</t>
    <rPh sb="0" eb="1">
      <t>ネツ</t>
    </rPh>
    <rPh sb="2" eb="3">
      <t>ミナモト</t>
    </rPh>
    <phoneticPr fontId="1"/>
  </si>
  <si>
    <t>調理器具</t>
    <rPh sb="0" eb="2">
      <t>チョウリ</t>
    </rPh>
    <rPh sb="2" eb="4">
      <t>キグ</t>
    </rPh>
    <phoneticPr fontId="1"/>
  </si>
  <si>
    <t>非常用献立</t>
    <rPh sb="0" eb="3">
      <t>ヒジョウヨウ</t>
    </rPh>
    <rPh sb="3" eb="5">
      <t>コンダテ</t>
    </rPh>
    <phoneticPr fontId="1"/>
  </si>
  <si>
    <t>食器等</t>
    <rPh sb="0" eb="2">
      <t>ショッキ</t>
    </rPh>
    <rPh sb="2" eb="3">
      <t>トウ</t>
    </rPh>
    <phoneticPr fontId="1"/>
  </si>
  <si>
    <t>リスト</t>
  </si>
  <si>
    <t>保管場所の周知</t>
    <rPh sb="0" eb="2">
      <t>ホカン</t>
    </rPh>
    <rPh sb="2" eb="4">
      <t>バショ</t>
    </rPh>
    <rPh sb="5" eb="7">
      <t>シュウチ</t>
    </rPh>
    <phoneticPr fontId="1"/>
  </si>
  <si>
    <t>危機管理</t>
    <rPh sb="0" eb="2">
      <t>キキ</t>
    </rPh>
    <rPh sb="2" eb="4">
      <t>カンリ</t>
    </rPh>
    <phoneticPr fontId="1"/>
  </si>
  <si>
    <t>食事提供ﾏﾆｭｱﾙ</t>
    <rPh sb="0" eb="2">
      <t>ショクジ</t>
    </rPh>
    <rPh sb="2" eb="4">
      <t>テイキョウ</t>
    </rPh>
    <phoneticPr fontId="1"/>
  </si>
  <si>
    <t>備蓄食品の
確保</t>
    <rPh sb="0" eb="2">
      <t>ビチク</t>
    </rPh>
    <rPh sb="2" eb="4">
      <t>ショクヒン</t>
    </rPh>
    <rPh sb="6" eb="8">
      <t>カクホ</t>
    </rPh>
    <phoneticPr fontId="1"/>
  </si>
  <si>
    <t>実施していない</t>
    <rPh sb="0" eb="2">
      <t>ジッシ</t>
    </rPh>
    <phoneticPr fontId="1"/>
  </si>
  <si>
    <t>管理者</t>
    <rPh sb="0" eb="3">
      <t>カンリシャ</t>
    </rPh>
    <phoneticPr fontId="1"/>
  </si>
  <si>
    <t>委託責任者</t>
  </si>
  <si>
    <t>調理師</t>
  </si>
  <si>
    <t>給食利用者　　　　　　　　　　　　</t>
    <rPh sb="0" eb="2">
      <t>キュウショク</t>
    </rPh>
    <rPh sb="2" eb="5">
      <t>リヨウシャ</t>
    </rPh>
    <phoneticPr fontId="1"/>
  </si>
  <si>
    <t>主治医等</t>
  </si>
  <si>
    <t>介護・看護担当者</t>
  </si>
  <si>
    <t>給食関係スタッフ数</t>
    <rPh sb="0" eb="2">
      <t>キュウショク</t>
    </rPh>
    <rPh sb="2" eb="4">
      <t>カンケイ</t>
    </rPh>
    <phoneticPr fontId="3"/>
  </si>
  <si>
    <t>運営管理</t>
    <rPh sb="0" eb="2">
      <t>ウンエイ</t>
    </rPh>
    <rPh sb="2" eb="4">
      <t>カンリ</t>
    </rPh>
    <phoneticPr fontId="1"/>
  </si>
  <si>
    <t>実施している</t>
    <rPh sb="0" eb="2">
      <t>ジッシ</t>
    </rPh>
    <phoneticPr fontId="1"/>
  </si>
  <si>
    <t>会議録</t>
    <rPh sb="0" eb="2">
      <t>カイギ</t>
    </rPh>
    <rPh sb="2" eb="3">
      <t>ロク</t>
    </rPh>
    <phoneticPr fontId="1"/>
  </si>
  <si>
    <t>有の場合（複数可）</t>
    <rPh sb="0" eb="1">
      <t>アリ</t>
    </rPh>
    <rPh sb="2" eb="4">
      <t>バアイ</t>
    </rPh>
    <rPh sb="5" eb="7">
      <t>フクスウ</t>
    </rPh>
    <rPh sb="7" eb="8">
      <t>カ</t>
    </rPh>
    <phoneticPr fontId="1"/>
  </si>
  <si>
    <t>ビタミンＡ</t>
    <phoneticPr fontId="1"/>
  </si>
  <si>
    <t>ビタミンＢ1</t>
    <phoneticPr fontId="1"/>
  </si>
  <si>
    <t>ビタミンＢ2</t>
    <phoneticPr fontId="1"/>
  </si>
  <si>
    <t>ビタミンＣ</t>
    <phoneticPr fontId="1"/>
  </si>
  <si>
    <t>報告２</t>
    <rPh sb="0" eb="2">
      <t>ホウコク</t>
    </rPh>
    <phoneticPr fontId="2"/>
  </si>
  <si>
    <t>区分</t>
    <rPh sb="0" eb="2">
      <t>クブン</t>
    </rPh>
    <phoneticPr fontId="2"/>
  </si>
  <si>
    <t>朝食</t>
    <rPh sb="0" eb="1">
      <t>アサ</t>
    </rPh>
    <rPh sb="1" eb="2">
      <t>ショク</t>
    </rPh>
    <phoneticPr fontId="2"/>
  </si>
  <si>
    <t>昼食</t>
    <rPh sb="0" eb="2">
      <t>チュウショク</t>
    </rPh>
    <phoneticPr fontId="2"/>
  </si>
  <si>
    <t>夕食</t>
    <rPh sb="0" eb="2">
      <t>ユウショク</t>
    </rPh>
    <phoneticPr fontId="2"/>
  </si>
  <si>
    <t>人</t>
    <rPh sb="0" eb="1">
      <t>ニン</t>
    </rPh>
    <phoneticPr fontId="2"/>
  </si>
  <si>
    <t>計</t>
    <rPh sb="0" eb="1">
      <t>ケイ</t>
    </rPh>
    <phoneticPr fontId="2"/>
  </si>
  <si>
    <t>職員食</t>
    <rPh sb="0" eb="2">
      <t>ショクイン</t>
    </rPh>
    <rPh sb="2" eb="3">
      <t>ショク</t>
    </rPh>
    <phoneticPr fontId="2"/>
  </si>
  <si>
    <t>合計（職員食含む）</t>
    <rPh sb="0" eb="2">
      <t>ゴウケイ</t>
    </rPh>
    <rPh sb="3" eb="5">
      <t>ショクイン</t>
    </rPh>
    <rPh sb="5" eb="6">
      <t>ショク</t>
    </rPh>
    <rPh sb="6" eb="7">
      <t>フク</t>
    </rPh>
    <phoneticPr fontId="2"/>
  </si>
  <si>
    <t>報告３</t>
    <rPh sb="0" eb="2">
      <t>ホウコク</t>
    </rPh>
    <phoneticPr fontId="2"/>
  </si>
  <si>
    <t>時</t>
    <rPh sb="0" eb="1">
      <t>ジ</t>
    </rPh>
    <phoneticPr fontId="2"/>
  </si>
  <si>
    <t>分</t>
    <rPh sb="0" eb="1">
      <t>フン</t>
    </rPh>
    <phoneticPr fontId="2"/>
  </si>
  <si>
    <t>配　送　先</t>
    <rPh sb="0" eb="1">
      <t>クバ</t>
    </rPh>
    <rPh sb="2" eb="3">
      <t>ソウ</t>
    </rPh>
    <rPh sb="4" eb="5">
      <t>サキ</t>
    </rPh>
    <phoneticPr fontId="2"/>
  </si>
  <si>
    <t>食数</t>
    <rPh sb="0" eb="1">
      <t>ショク</t>
    </rPh>
    <rPh sb="1" eb="2">
      <t>スウ</t>
    </rPh>
    <phoneticPr fontId="2"/>
  </si>
  <si>
    <t>出発
時刻</t>
    <rPh sb="0" eb="2">
      <t>シュッパツ</t>
    </rPh>
    <rPh sb="3" eb="5">
      <t>ジコク</t>
    </rPh>
    <phoneticPr fontId="2"/>
  </si>
  <si>
    <t>到着
時刻</t>
    <rPh sb="0" eb="2">
      <t>トウチャク</t>
    </rPh>
    <rPh sb="3" eb="5">
      <t>ジコク</t>
    </rPh>
    <phoneticPr fontId="2"/>
  </si>
  <si>
    <t>→</t>
    <phoneticPr fontId="1"/>
  </si>
  <si>
    <t>)</t>
    <phoneticPr fontId="1"/>
  </si>
  <si>
    <t>月1回以上</t>
    <rPh sb="0" eb="1">
      <t>ツキ</t>
    </rPh>
    <rPh sb="2" eb="3">
      <t>カイ</t>
    </rPh>
    <rPh sb="3" eb="5">
      <t>イジョウ</t>
    </rPh>
    <phoneticPr fontId="1"/>
  </si>
  <si>
    <t>それ以外</t>
    <rPh sb="2" eb="4">
      <t>イガイ</t>
    </rPh>
    <phoneticPr fontId="1"/>
  </si>
  <si>
    <t>　卓上メモ</t>
    <rPh sb="1" eb="3">
      <t>タクジョウ</t>
    </rPh>
    <phoneticPr fontId="1"/>
  </si>
  <si>
    <t>）</t>
    <phoneticPr fontId="1"/>
  </si>
  <si>
    <t>　実物展示</t>
    <rPh sb="1" eb="3">
      <t>ジツブツ</t>
    </rPh>
    <rPh sb="3" eb="5">
      <t>テンジ</t>
    </rPh>
    <phoneticPr fontId="1"/>
  </si>
  <si>
    <t>　給食時の訪問</t>
    <rPh sb="1" eb="3">
      <t>キュウショク</t>
    </rPh>
    <rPh sb="3" eb="4">
      <t>ジ</t>
    </rPh>
    <rPh sb="5" eb="7">
      <t>ホウモン</t>
    </rPh>
    <phoneticPr fontId="1"/>
  </si>
  <si>
    <t xml:space="preserve"> 無</t>
    <phoneticPr fontId="1"/>
  </si>
  <si>
    <t xml:space="preserve"> 無</t>
    <rPh sb="1" eb="2">
      <t>ナ</t>
    </rPh>
    <phoneticPr fontId="1"/>
  </si>
  <si>
    <t>　ﾎﾟｽﾀｰ掲示又はﾘｰﾌﾚｯﾄ等</t>
    <phoneticPr fontId="1"/>
  </si>
  <si>
    <t>　給食だより等</t>
    <phoneticPr fontId="1"/>
  </si>
  <si>
    <t>※「すこやか北海道２１」
　健康増進法に基づく北海道における健康増進計画で、「健康寿命の延伸」と「健康格差の縮小」を目指し、健康づくりの取組みの方向性や目標を定めたもの。</t>
    <rPh sb="6" eb="9">
      <t>ホッカイドウ</t>
    </rPh>
    <rPh sb="14" eb="16">
      <t>ケンコウ</t>
    </rPh>
    <rPh sb="16" eb="19">
      <t>ゾウシンホウ</t>
    </rPh>
    <rPh sb="20" eb="21">
      <t>モト</t>
    </rPh>
    <rPh sb="23" eb="26">
      <t>ホッカイドウ</t>
    </rPh>
    <rPh sb="58" eb="60">
      <t>メザ</t>
    </rPh>
    <phoneticPr fontId="3"/>
  </si>
  <si>
    <t>予備</t>
    <rPh sb="0" eb="2">
      <t>ヨビ</t>
    </rPh>
    <phoneticPr fontId="2"/>
  </si>
  <si>
    <t>No.1　報告書記載者職名及び氏名</t>
    <rPh sb="5" eb="8">
      <t>ホウコクショ</t>
    </rPh>
    <rPh sb="8" eb="10">
      <t>キサイ</t>
    </rPh>
    <rPh sb="10" eb="11">
      <t>シャ</t>
    </rPh>
    <phoneticPr fontId="1"/>
  </si>
  <si>
    <t>コントロール欄　↓改変・削除絶対不可↓</t>
    <rPh sb="6" eb="7">
      <t>ラン</t>
    </rPh>
    <rPh sb="9" eb="11">
      <t>カイヘン</t>
    </rPh>
    <rPh sb="12" eb="14">
      <t>サクジョ</t>
    </rPh>
    <rPh sb="14" eb="16">
      <t>ゼッタイ</t>
    </rPh>
    <rPh sb="16" eb="18">
      <t>フカ</t>
    </rPh>
    <phoneticPr fontId="10"/>
  </si>
  <si>
    <t>No.</t>
    <phoneticPr fontId="10"/>
  </si>
  <si>
    <t>項目</t>
    <rPh sb="0" eb="2">
      <t>コウモク</t>
    </rPh>
    <phoneticPr fontId="10"/>
  </si>
  <si>
    <t>回答選択肢</t>
    <rPh sb="0" eb="2">
      <t>カイトウ</t>
    </rPh>
    <rPh sb="2" eb="5">
      <t>センタクシ</t>
    </rPh>
    <phoneticPr fontId="10"/>
  </si>
  <si>
    <t>入力状況</t>
    <rPh sb="0" eb="2">
      <t>ニュウリョク</t>
    </rPh>
    <rPh sb="2" eb="4">
      <t>ジョウキョウ</t>
    </rPh>
    <phoneticPr fontId="10"/>
  </si>
  <si>
    <t>入力解説</t>
    <rPh sb="0" eb="2">
      <t>ニュウリョク</t>
    </rPh>
    <rPh sb="2" eb="4">
      <t>カイセツ</t>
    </rPh>
    <phoneticPr fontId="10"/>
  </si>
  <si>
    <t>数値変換</t>
    <rPh sb="0" eb="2">
      <t>スウチ</t>
    </rPh>
    <rPh sb="2" eb="4">
      <t>ヘンカン</t>
    </rPh>
    <phoneticPr fontId="10"/>
  </si>
  <si>
    <t>エラー表示</t>
    <rPh sb="3" eb="5">
      <t>ヒョウジ</t>
    </rPh>
    <phoneticPr fontId="10"/>
  </si>
  <si>
    <t>No.2</t>
    <phoneticPr fontId="1"/>
  </si>
  <si>
    <t>管理栄養士</t>
    <rPh sb="0" eb="2">
      <t>カンリ</t>
    </rPh>
    <rPh sb="2" eb="5">
      <t>エイヨウシ</t>
    </rPh>
    <phoneticPr fontId="2"/>
  </si>
  <si>
    <t>栄養士</t>
    <rPh sb="0" eb="3">
      <t>エイヨウシ</t>
    </rPh>
    <phoneticPr fontId="2"/>
  </si>
  <si>
    <t>常勤</t>
    <rPh sb="0" eb="2">
      <t>ジョウキン</t>
    </rPh>
    <phoneticPr fontId="2"/>
  </si>
  <si>
    <t>常勤以外</t>
    <rPh sb="0" eb="2">
      <t>ジョウキン</t>
    </rPh>
    <rPh sb="2" eb="4">
      <t>イガイ</t>
    </rPh>
    <phoneticPr fontId="2"/>
  </si>
  <si>
    <t>施設職員1</t>
    <rPh sb="0" eb="2">
      <t>シセツ</t>
    </rPh>
    <rPh sb="2" eb="4">
      <t>ショクイン</t>
    </rPh>
    <phoneticPr fontId="2"/>
  </si>
  <si>
    <t>管理栄養士</t>
    <rPh sb="0" eb="2">
      <t>カンリ</t>
    </rPh>
    <rPh sb="2" eb="5">
      <t>エイヨウシ</t>
    </rPh>
    <phoneticPr fontId="1"/>
  </si>
  <si>
    <t>施設職員2</t>
    <rPh sb="0" eb="2">
      <t>シセツ</t>
    </rPh>
    <rPh sb="2" eb="4">
      <t>ショクイン</t>
    </rPh>
    <phoneticPr fontId="2"/>
  </si>
  <si>
    <t>施設職員3</t>
    <rPh sb="0" eb="2">
      <t>シセツ</t>
    </rPh>
    <rPh sb="2" eb="4">
      <t>ショクイン</t>
    </rPh>
    <phoneticPr fontId="2"/>
  </si>
  <si>
    <t>施設職員4</t>
    <rPh sb="0" eb="2">
      <t>シセツ</t>
    </rPh>
    <rPh sb="2" eb="4">
      <t>ショクイン</t>
    </rPh>
    <phoneticPr fontId="2"/>
  </si>
  <si>
    <t>その他1</t>
    <rPh sb="2" eb="3">
      <t>タ</t>
    </rPh>
    <phoneticPr fontId="2"/>
  </si>
  <si>
    <t>その他2</t>
    <rPh sb="2" eb="3">
      <t>タ</t>
    </rPh>
    <phoneticPr fontId="2"/>
  </si>
  <si>
    <t>その他</t>
    <rPh sb="2" eb="3">
      <t>タ</t>
    </rPh>
    <phoneticPr fontId="2"/>
  </si>
  <si>
    <t>食物アレルギー</t>
    <rPh sb="0" eb="2">
      <t>ショクモツ</t>
    </rPh>
    <phoneticPr fontId="2"/>
  </si>
  <si>
    <t>代替食</t>
    <rPh sb="0" eb="2">
      <t>ダイタイ</t>
    </rPh>
    <rPh sb="2" eb="3">
      <t>ショク</t>
    </rPh>
    <phoneticPr fontId="2"/>
  </si>
  <si>
    <t>除去食</t>
    <rPh sb="0" eb="2">
      <t>ジョキョ</t>
    </rPh>
    <rPh sb="2" eb="3">
      <t>ショク</t>
    </rPh>
    <phoneticPr fontId="2"/>
  </si>
  <si>
    <t>把握</t>
    <rPh sb="0" eb="2">
      <t>ハアク</t>
    </rPh>
    <phoneticPr fontId="2"/>
  </si>
  <si>
    <t>未把握</t>
    <rPh sb="0" eb="3">
      <t>ミハアク</t>
    </rPh>
    <phoneticPr fontId="2"/>
  </si>
  <si>
    <t>No.6</t>
    <phoneticPr fontId="1"/>
  </si>
  <si>
    <t>目標設定根拠</t>
    <rPh sb="0" eb="2">
      <t>モクヒョウ</t>
    </rPh>
    <rPh sb="2" eb="4">
      <t>セッテイ</t>
    </rPh>
    <rPh sb="4" eb="6">
      <t>コンキョ</t>
    </rPh>
    <phoneticPr fontId="1"/>
  </si>
  <si>
    <t>日本人摂取基準</t>
    <rPh sb="0" eb="2">
      <t>ニホン</t>
    </rPh>
    <rPh sb="2" eb="3">
      <t>ジン</t>
    </rPh>
    <rPh sb="3" eb="5">
      <t>セッシュ</t>
    </rPh>
    <rPh sb="5" eb="7">
      <t>キジュン</t>
    </rPh>
    <phoneticPr fontId="2"/>
  </si>
  <si>
    <t>未設定</t>
    <rPh sb="0" eb="3">
      <t>ミセッテイ</t>
    </rPh>
    <phoneticPr fontId="2"/>
  </si>
  <si>
    <t>No.7</t>
    <phoneticPr fontId="1"/>
  </si>
  <si>
    <t>目標設定方法</t>
    <rPh sb="0" eb="2">
      <t>モクヒョウ</t>
    </rPh>
    <rPh sb="2" eb="4">
      <t>セッテイ</t>
    </rPh>
    <rPh sb="4" eb="6">
      <t>ホウホウ</t>
    </rPh>
    <phoneticPr fontId="1"/>
  </si>
  <si>
    <t>設定スタッフ</t>
    <rPh sb="0" eb="2">
      <t>セッテイ</t>
    </rPh>
    <phoneticPr fontId="2"/>
  </si>
  <si>
    <t>栄養部門のみで</t>
    <rPh sb="0" eb="2">
      <t>エイヨウ</t>
    </rPh>
    <rPh sb="2" eb="4">
      <t>ブモン</t>
    </rPh>
    <phoneticPr fontId="2"/>
  </si>
  <si>
    <t>関係職員とで</t>
    <rPh sb="0" eb="2">
      <t>カンケイ</t>
    </rPh>
    <rPh sb="2" eb="4">
      <t>ショクイン</t>
    </rPh>
    <phoneticPr fontId="2"/>
  </si>
  <si>
    <t>設定方法</t>
    <rPh sb="0" eb="2">
      <t>セッテイ</t>
    </rPh>
    <rPh sb="2" eb="4">
      <t>ホウホウ</t>
    </rPh>
    <phoneticPr fontId="2"/>
  </si>
  <si>
    <t>性・年齢</t>
    <rPh sb="0" eb="1">
      <t>セイ</t>
    </rPh>
    <rPh sb="2" eb="4">
      <t>ネンレイ</t>
    </rPh>
    <phoneticPr fontId="2"/>
  </si>
  <si>
    <t>個人別</t>
    <rPh sb="0" eb="3">
      <t>コジンベツ</t>
    </rPh>
    <phoneticPr fontId="2"/>
  </si>
  <si>
    <t>性・年齢等に基づいて設定した数値を活用</t>
    <rPh sb="10" eb="12">
      <t>セッテイ</t>
    </rPh>
    <phoneticPr fontId="3"/>
  </si>
  <si>
    <t>脂質ｴﾈﾙｷﾞｰ比</t>
    <rPh sb="0" eb="2">
      <t>シシツ</t>
    </rPh>
    <phoneticPr fontId="1"/>
  </si>
  <si>
    <t>No.1</t>
    <phoneticPr fontId="1"/>
  </si>
  <si>
    <t>職名</t>
    <rPh sb="0" eb="2">
      <t>ショクメイ</t>
    </rPh>
    <phoneticPr fontId="1"/>
  </si>
  <si>
    <t>氏名</t>
    <rPh sb="0" eb="2">
      <t>シメイ</t>
    </rPh>
    <phoneticPr fontId="1"/>
  </si>
  <si>
    <t>－</t>
    <phoneticPr fontId="1"/>
  </si>
  <si>
    <t>No.3</t>
    <phoneticPr fontId="1"/>
  </si>
  <si>
    <t>スタッフ数</t>
    <rPh sb="4" eb="5">
      <t>スウ</t>
    </rPh>
    <phoneticPr fontId="1"/>
  </si>
  <si>
    <t>－</t>
    <phoneticPr fontId="1"/>
  </si>
  <si>
    <t>No.8</t>
    <phoneticPr fontId="1"/>
  </si>
  <si>
    <t>すこやか北海道21</t>
    <rPh sb="4" eb="7">
      <t>ホッカイドウ</t>
    </rPh>
    <phoneticPr fontId="1"/>
  </si>
  <si>
    <t>食塩</t>
    <rPh sb="0" eb="2">
      <t>ショクエン</t>
    </rPh>
    <phoneticPr fontId="1"/>
  </si>
  <si>
    <t>野菜</t>
    <rPh sb="0" eb="2">
      <t>ヤサイ</t>
    </rPh>
    <phoneticPr fontId="1"/>
  </si>
  <si>
    <t>果物</t>
    <rPh sb="0" eb="2">
      <t>クダモノ</t>
    </rPh>
    <phoneticPr fontId="1"/>
  </si>
  <si>
    <t>脂肪ｴﾈﾙｷﾞｰ比</t>
    <rPh sb="0" eb="2">
      <t>シボウ</t>
    </rPh>
    <rPh sb="8" eb="9">
      <t>ヒ</t>
    </rPh>
    <phoneticPr fontId="1"/>
  </si>
  <si>
    <t>目標量</t>
    <rPh sb="0" eb="3">
      <t>モクヒョウリョウ</t>
    </rPh>
    <phoneticPr fontId="1"/>
  </si>
  <si>
    <t>給与量</t>
    <rPh sb="0" eb="2">
      <t>キュウヨ</t>
    </rPh>
    <rPh sb="2" eb="3">
      <t>リョウ</t>
    </rPh>
    <phoneticPr fontId="1"/>
  </si>
  <si>
    <t>TRUE＝該当（入力あり）</t>
    <rPh sb="5" eb="7">
      <t>ガイトウ</t>
    </rPh>
    <rPh sb="8" eb="10">
      <t>ニュウリョク</t>
    </rPh>
    <phoneticPr fontId="1"/>
  </si>
  <si>
    <t>FALSE＝非該当（入力なし）</t>
    <rPh sb="6" eb="9">
      <t>ヒガイトウ</t>
    </rPh>
    <rPh sb="10" eb="12">
      <t>ニュウリョク</t>
    </rPh>
    <phoneticPr fontId="1"/>
  </si>
  <si>
    <t>No.9</t>
    <phoneticPr fontId="1"/>
  </si>
  <si>
    <t>給与目標と給与量</t>
    <rPh sb="0" eb="2">
      <t>キュウヨ</t>
    </rPh>
    <rPh sb="2" eb="4">
      <t>モクヒョウ</t>
    </rPh>
    <rPh sb="5" eb="7">
      <t>キュウヨ</t>
    </rPh>
    <rPh sb="7" eb="8">
      <t>リョウ</t>
    </rPh>
    <phoneticPr fontId="1"/>
  </si>
  <si>
    <t>No.10</t>
    <phoneticPr fontId="1"/>
  </si>
  <si>
    <t>食事摂取量の把握</t>
    <rPh sb="0" eb="2">
      <t>ショクジ</t>
    </rPh>
    <rPh sb="2" eb="5">
      <t>セッシュリョウ</t>
    </rPh>
    <rPh sb="6" eb="8">
      <t>ハアク</t>
    </rPh>
    <phoneticPr fontId="1"/>
  </si>
  <si>
    <t>個人別</t>
    <rPh sb="0" eb="3">
      <t>コジンベツ</t>
    </rPh>
    <phoneticPr fontId="1"/>
  </si>
  <si>
    <t>全員</t>
    <rPh sb="0" eb="2">
      <t>ゼンイン</t>
    </rPh>
    <phoneticPr fontId="1"/>
  </si>
  <si>
    <t>一部</t>
    <rPh sb="0" eb="2">
      <t>イチブ</t>
    </rPh>
    <phoneticPr fontId="1"/>
  </si>
  <si>
    <t>全体的</t>
    <rPh sb="0" eb="2">
      <t>ゼンタイ</t>
    </rPh>
    <rPh sb="2" eb="3">
      <t>テキ</t>
    </rPh>
    <phoneticPr fontId="1"/>
  </si>
  <si>
    <t>その他</t>
    <rPh sb="2" eb="3">
      <t>タ</t>
    </rPh>
    <phoneticPr fontId="1"/>
  </si>
  <si>
    <t>回数</t>
    <rPh sb="0" eb="2">
      <t>カイスウ</t>
    </rPh>
    <phoneticPr fontId="1"/>
  </si>
  <si>
    <t>方法</t>
    <rPh sb="0" eb="2">
      <t>ホウホウ</t>
    </rPh>
    <phoneticPr fontId="1"/>
  </si>
  <si>
    <t>未把握</t>
    <rPh sb="0" eb="3">
      <t>ミハアク</t>
    </rPh>
    <phoneticPr fontId="1"/>
  </si>
  <si>
    <t>No.11</t>
    <phoneticPr fontId="1"/>
  </si>
  <si>
    <t>食事の基準の評価</t>
    <rPh sb="0" eb="2">
      <t>ショクジ</t>
    </rPh>
    <rPh sb="3" eb="5">
      <t>キジュン</t>
    </rPh>
    <rPh sb="6" eb="8">
      <t>ヒョウカ</t>
    </rPh>
    <phoneticPr fontId="1"/>
  </si>
  <si>
    <t>未評価</t>
    <rPh sb="0" eb="3">
      <t>ミヒョウカ</t>
    </rPh>
    <phoneticPr fontId="1"/>
  </si>
  <si>
    <t>No.12</t>
    <phoneticPr fontId="1"/>
  </si>
  <si>
    <t>有</t>
    <rPh sb="0" eb="1">
      <t>アリ</t>
    </rPh>
    <phoneticPr fontId="1"/>
  </si>
  <si>
    <t>No.13</t>
    <phoneticPr fontId="1"/>
  </si>
  <si>
    <t>嗜好等の把握</t>
    <rPh sb="0" eb="3">
      <t>シコウトウ</t>
    </rPh>
    <rPh sb="4" eb="6">
      <t>ハアク</t>
    </rPh>
    <phoneticPr fontId="1"/>
  </si>
  <si>
    <t>No.14</t>
    <phoneticPr fontId="1"/>
  </si>
  <si>
    <t>献立の掲示</t>
    <rPh sb="0" eb="2">
      <t>コンダテ</t>
    </rPh>
    <rPh sb="3" eb="5">
      <t>ケイジ</t>
    </rPh>
    <phoneticPr fontId="1"/>
  </si>
  <si>
    <t>掲示</t>
    <rPh sb="0" eb="2">
      <t>ケイジ</t>
    </rPh>
    <phoneticPr fontId="1"/>
  </si>
  <si>
    <t>非掲示</t>
    <rPh sb="0" eb="1">
      <t>ヒ</t>
    </rPh>
    <rPh sb="1" eb="3">
      <t>ケイジ</t>
    </rPh>
    <phoneticPr fontId="1"/>
  </si>
  <si>
    <t>　熱量</t>
    <rPh sb="1" eb="3">
      <t>ネツリョウ</t>
    </rPh>
    <phoneticPr fontId="1"/>
  </si>
  <si>
    <t>　たんぱく質</t>
    <rPh sb="5" eb="6">
      <t>シツ</t>
    </rPh>
    <phoneticPr fontId="1"/>
  </si>
  <si>
    <t>　脂質</t>
    <rPh sb="1" eb="3">
      <t>シシツ</t>
    </rPh>
    <phoneticPr fontId="1"/>
  </si>
  <si>
    <t>　食塩</t>
    <rPh sb="1" eb="3">
      <t>ショクエン</t>
    </rPh>
    <phoneticPr fontId="1"/>
  </si>
  <si>
    <t>No.15</t>
    <phoneticPr fontId="1"/>
  </si>
  <si>
    <t>栄養情報の提供</t>
    <rPh sb="0" eb="2">
      <t>エイヨウ</t>
    </rPh>
    <rPh sb="2" eb="4">
      <t>ジョウホウ</t>
    </rPh>
    <rPh sb="5" eb="7">
      <t>テイキョウ</t>
    </rPh>
    <phoneticPr fontId="1"/>
  </si>
  <si>
    <t>栄養指導</t>
    <rPh sb="0" eb="2">
      <t>エイヨウ</t>
    </rPh>
    <rPh sb="2" eb="4">
      <t>シドウ</t>
    </rPh>
    <phoneticPr fontId="1"/>
  </si>
  <si>
    <t>　個人</t>
    <rPh sb="1" eb="3">
      <t>コジン</t>
    </rPh>
    <phoneticPr fontId="1"/>
  </si>
  <si>
    <t>　集団</t>
    <rPh sb="1" eb="3">
      <t>シュウダン</t>
    </rPh>
    <phoneticPr fontId="1"/>
  </si>
  <si>
    <t>情報提供</t>
    <rPh sb="0" eb="2">
      <t>ジョウホウ</t>
    </rPh>
    <rPh sb="2" eb="4">
      <t>テイキョウ</t>
    </rPh>
    <phoneticPr fontId="1"/>
  </si>
  <si>
    <t>　前年個人</t>
    <rPh sb="1" eb="3">
      <t>ゼンネン</t>
    </rPh>
    <rPh sb="3" eb="5">
      <t>コジン</t>
    </rPh>
    <phoneticPr fontId="1"/>
  </si>
  <si>
    <t>　前年集団</t>
    <rPh sb="1" eb="3">
      <t>ゼンネン</t>
    </rPh>
    <rPh sb="3" eb="5">
      <t>シュウダン</t>
    </rPh>
    <phoneticPr fontId="1"/>
  </si>
  <si>
    <t>　給食時訪問</t>
    <rPh sb="1" eb="3">
      <t>キュウショク</t>
    </rPh>
    <rPh sb="3" eb="4">
      <t>ジ</t>
    </rPh>
    <rPh sb="4" eb="6">
      <t>ホウモン</t>
    </rPh>
    <phoneticPr fontId="1"/>
  </si>
  <si>
    <t>　ﾎﾟｽﾀｰ等</t>
    <rPh sb="6" eb="7">
      <t>トウ</t>
    </rPh>
    <phoneticPr fontId="1"/>
  </si>
  <si>
    <t>　給食だより等</t>
    <rPh sb="1" eb="3">
      <t>キュウショク</t>
    </rPh>
    <rPh sb="6" eb="7">
      <t>トウ</t>
    </rPh>
    <phoneticPr fontId="1"/>
  </si>
  <si>
    <t>　その他</t>
    <rPh sb="3" eb="4">
      <t>タ</t>
    </rPh>
    <phoneticPr fontId="1"/>
  </si>
  <si>
    <t>　その他（</t>
    <phoneticPr fontId="1"/>
  </si>
  <si>
    <t>No.16</t>
    <phoneticPr fontId="1"/>
  </si>
  <si>
    <t>業務委託</t>
    <rPh sb="0" eb="2">
      <t>ギョウム</t>
    </rPh>
    <rPh sb="2" eb="4">
      <t>イタク</t>
    </rPh>
    <phoneticPr fontId="1"/>
  </si>
  <si>
    <t>契約有無</t>
    <rPh sb="0" eb="2">
      <t>ケイヤク</t>
    </rPh>
    <rPh sb="2" eb="4">
      <t>ウム</t>
    </rPh>
    <phoneticPr fontId="1"/>
  </si>
  <si>
    <t>無</t>
    <rPh sb="0" eb="1">
      <t>ム</t>
    </rPh>
    <phoneticPr fontId="1"/>
  </si>
  <si>
    <t>契約書</t>
    <rPh sb="0" eb="3">
      <t>ケイヤクショ</t>
    </rPh>
    <phoneticPr fontId="1"/>
  </si>
  <si>
    <t>委託事業者</t>
    <rPh sb="0" eb="2">
      <t>イタク</t>
    </rPh>
    <rPh sb="2" eb="5">
      <t>ジギョウシャ</t>
    </rPh>
    <phoneticPr fontId="1"/>
  </si>
  <si>
    <t>No.17</t>
    <phoneticPr fontId="1"/>
  </si>
  <si>
    <t>災害時等</t>
    <rPh sb="0" eb="3">
      <t>サイガイジ</t>
    </rPh>
    <rPh sb="3" eb="4">
      <t>トウ</t>
    </rPh>
    <phoneticPr fontId="1"/>
  </si>
  <si>
    <t>ﾏﾆｭｱﾙ</t>
    <phoneticPr fontId="1"/>
  </si>
  <si>
    <t>食事供給体制</t>
    <rPh sb="0" eb="2">
      <t>ショクジ</t>
    </rPh>
    <rPh sb="2" eb="4">
      <t>キョウキュウ</t>
    </rPh>
    <rPh sb="4" eb="6">
      <t>タイセイ</t>
    </rPh>
    <phoneticPr fontId="1"/>
  </si>
  <si>
    <t>No.18</t>
    <phoneticPr fontId="1"/>
  </si>
  <si>
    <t>設備等の整備状況</t>
    <rPh sb="0" eb="2">
      <t>セツビ</t>
    </rPh>
    <rPh sb="2" eb="3">
      <t>トウ</t>
    </rPh>
    <rPh sb="4" eb="6">
      <t>セイビ</t>
    </rPh>
    <rPh sb="6" eb="8">
      <t>ジョウキョウ</t>
    </rPh>
    <phoneticPr fontId="1"/>
  </si>
  <si>
    <t>備蓄食品</t>
    <rPh sb="0" eb="2">
      <t>ビチク</t>
    </rPh>
    <rPh sb="2" eb="4">
      <t>ショクヒン</t>
    </rPh>
    <phoneticPr fontId="1"/>
  </si>
  <si>
    <t>No.19</t>
    <phoneticPr fontId="1"/>
  </si>
  <si>
    <t>給食会議</t>
    <rPh sb="0" eb="2">
      <t>キュウショク</t>
    </rPh>
    <rPh sb="2" eb="4">
      <t>カイギ</t>
    </rPh>
    <phoneticPr fontId="1"/>
  </si>
  <si>
    <t>会議</t>
    <rPh sb="0" eb="2">
      <t>カイギ</t>
    </rPh>
    <phoneticPr fontId="1"/>
  </si>
  <si>
    <t>頻度</t>
    <rPh sb="0" eb="2">
      <t>ヒンド</t>
    </rPh>
    <phoneticPr fontId="1"/>
  </si>
  <si>
    <t>No.20</t>
    <phoneticPr fontId="1"/>
  </si>
  <si>
    <t>会議ﾒﾝﾊﾞｰ</t>
    <rPh sb="0" eb="2">
      <t>カイギ</t>
    </rPh>
    <phoneticPr fontId="1"/>
  </si>
  <si>
    <t>委託責任者</t>
    <rPh sb="0" eb="2">
      <t>イタク</t>
    </rPh>
    <rPh sb="2" eb="5">
      <t>セキニンシャ</t>
    </rPh>
    <phoneticPr fontId="1"/>
  </si>
  <si>
    <t>管理栄養士・栄養士</t>
    <rPh sb="0" eb="2">
      <t>カンリ</t>
    </rPh>
    <rPh sb="2" eb="5">
      <t>エイヨウシ</t>
    </rPh>
    <rPh sb="6" eb="9">
      <t>エイヨウシ</t>
    </rPh>
    <phoneticPr fontId="1"/>
  </si>
  <si>
    <t>調理師</t>
    <rPh sb="0" eb="3">
      <t>チョウリシ</t>
    </rPh>
    <phoneticPr fontId="1"/>
  </si>
  <si>
    <t>給食利用者</t>
    <rPh sb="0" eb="2">
      <t>キュウショク</t>
    </rPh>
    <rPh sb="2" eb="5">
      <t>リヨウシャ</t>
    </rPh>
    <phoneticPr fontId="1"/>
  </si>
  <si>
    <t>主治医等</t>
    <rPh sb="0" eb="3">
      <t>シュジイ</t>
    </rPh>
    <rPh sb="3" eb="4">
      <t>トウ</t>
    </rPh>
    <phoneticPr fontId="1"/>
  </si>
  <si>
    <t>介護・看護</t>
    <rPh sb="0" eb="2">
      <t>カイゴ</t>
    </rPh>
    <rPh sb="3" eb="5">
      <t>カンゴ</t>
    </rPh>
    <phoneticPr fontId="1"/>
  </si>
  <si>
    <t>会議録</t>
    <rPh sb="0" eb="3">
      <t>カイギロク</t>
    </rPh>
    <phoneticPr fontId="1"/>
  </si>
  <si>
    <t>No</t>
    <phoneticPr fontId="10"/>
  </si>
  <si>
    <t>項　目</t>
    <rPh sb="0" eb="1">
      <t>コウ</t>
    </rPh>
    <rPh sb="2" eb="3">
      <t>メ</t>
    </rPh>
    <phoneticPr fontId="10"/>
  </si>
  <si>
    <t>No.1</t>
    <phoneticPr fontId="10"/>
  </si>
  <si>
    <t>・</t>
    <phoneticPr fontId="10"/>
  </si>
  <si>
    <t>No.3</t>
    <phoneticPr fontId="10"/>
  </si>
  <si>
    <t xml:space="preserve">・
</t>
    <phoneticPr fontId="10"/>
  </si>
  <si>
    <t>嗜好等の把握</t>
    <rPh sb="0" eb="2">
      <t>シコウ</t>
    </rPh>
    <rPh sb="2" eb="3">
      <t>トウ</t>
    </rPh>
    <rPh sb="4" eb="6">
      <t>ハアク</t>
    </rPh>
    <phoneticPr fontId="10"/>
  </si>
  <si>
    <t>・</t>
  </si>
  <si>
    <t>食事摂取量の把握</t>
    <rPh sb="0" eb="2">
      <t>ショクジ</t>
    </rPh>
    <rPh sb="2" eb="4">
      <t>セッシュ</t>
    </rPh>
    <rPh sb="4" eb="5">
      <t>リョウ</t>
    </rPh>
    <rPh sb="6" eb="8">
      <t>ハアク</t>
    </rPh>
    <phoneticPr fontId="10"/>
  </si>
  <si>
    <t>No.16</t>
    <phoneticPr fontId="10"/>
  </si>
  <si>
    <t>その他にチェックをした場合は、その内容を（　）内に具体的に記載してください。</t>
    <phoneticPr fontId="10"/>
  </si>
  <si>
    <t>栄養情報の提供</t>
    <rPh sb="0" eb="2">
      <t>エイヨウ</t>
    </rPh>
    <rPh sb="2" eb="4">
      <t>ジョウホウ</t>
    </rPh>
    <rPh sb="5" eb="7">
      <t>テイキョウ</t>
    </rPh>
    <phoneticPr fontId="10"/>
  </si>
  <si>
    <t>食事の開始時刻</t>
    <rPh sb="0" eb="2">
      <t>ショクジ</t>
    </rPh>
    <rPh sb="3" eb="5">
      <t>カイシ</t>
    </rPh>
    <rPh sb="5" eb="7">
      <t>ジコク</t>
    </rPh>
    <phoneticPr fontId="10"/>
  </si>
  <si>
    <t>配送先</t>
    <rPh sb="0" eb="2">
      <t>ハイソウ</t>
    </rPh>
    <rPh sb="2" eb="3">
      <t>サキ</t>
    </rPh>
    <phoneticPr fontId="10"/>
  </si>
  <si>
    <t>　記入に当たり、わからないことがありましたら、お問い合わせ願います。</t>
    <rPh sb="1" eb="3">
      <t>キニュウ</t>
    </rPh>
    <rPh sb="4" eb="5">
      <t>ア</t>
    </rPh>
    <rPh sb="24" eb="25">
      <t>ト</t>
    </rPh>
    <rPh sb="26" eb="27">
      <t>ア</t>
    </rPh>
    <rPh sb="29" eb="30">
      <t>ネガ</t>
    </rPh>
    <phoneticPr fontId="10"/>
  </si>
  <si>
    <t>管理栄養士・栄養士</t>
    <rPh sb="0" eb="2">
      <t>カンリ</t>
    </rPh>
    <rPh sb="2" eb="4">
      <t>エイヨウ</t>
    </rPh>
    <rPh sb="4" eb="5">
      <t>シ</t>
    </rPh>
    <rPh sb="6" eb="9">
      <t>エイヨウシ</t>
    </rPh>
    <phoneticPr fontId="10"/>
  </si>
  <si>
    <t>スタッフ数</t>
    <rPh sb="4" eb="5">
      <t>スウ</t>
    </rPh>
    <phoneticPr fontId="10"/>
  </si>
  <si>
    <t>No.10</t>
    <phoneticPr fontId="10"/>
  </si>
  <si>
    <t>設備等の整備状況</t>
    <rPh sb="0" eb="2">
      <t>セツビ</t>
    </rPh>
    <rPh sb="2" eb="3">
      <t>トウ</t>
    </rPh>
    <rPh sb="4" eb="6">
      <t>セイビ</t>
    </rPh>
    <rPh sb="6" eb="8">
      <t>ジョウキョウ</t>
    </rPh>
    <phoneticPr fontId="10"/>
  </si>
  <si>
    <t>入力状況エラーチェック</t>
    <rPh sb="0" eb="2">
      <t>ニュウリョク</t>
    </rPh>
    <rPh sb="2" eb="4">
      <t>ジョウキョウ</t>
    </rPh>
    <phoneticPr fontId="1"/>
  </si>
  <si>
    <t>保健所名</t>
    <rPh sb="0" eb="3">
      <t>ホケンジョ</t>
    </rPh>
    <rPh sb="3" eb="4">
      <t>メイ</t>
    </rPh>
    <phoneticPr fontId="10"/>
  </si>
  <si>
    <t>年度</t>
    <rPh sb="0" eb="2">
      <t>ネンド</t>
    </rPh>
    <phoneticPr fontId="10"/>
  </si>
  <si>
    <t>特定・多数の別</t>
    <rPh sb="0" eb="2">
      <t>トクテイ</t>
    </rPh>
    <rPh sb="3" eb="5">
      <t>タスウ</t>
    </rPh>
    <rPh sb="6" eb="7">
      <t>ベツ</t>
    </rPh>
    <phoneticPr fontId="10"/>
  </si>
  <si>
    <t>施設区分番号</t>
    <rPh sb="0" eb="2">
      <t>シセツ</t>
    </rPh>
    <rPh sb="2" eb="4">
      <t>クブン</t>
    </rPh>
    <rPh sb="4" eb="6">
      <t>バンゴウ</t>
    </rPh>
    <phoneticPr fontId="10"/>
  </si>
  <si>
    <t>施設区分</t>
    <rPh sb="0" eb="2">
      <t>シセツ</t>
    </rPh>
    <rPh sb="2" eb="4">
      <t>クブン</t>
    </rPh>
    <phoneticPr fontId="10"/>
  </si>
  <si>
    <t>施設名</t>
    <rPh sb="0" eb="3">
      <t>シセツメイ</t>
    </rPh>
    <phoneticPr fontId="10"/>
  </si>
  <si>
    <t>施設Mail</t>
    <rPh sb="0" eb="2">
      <t>シセツ</t>
    </rPh>
    <phoneticPr fontId="10"/>
  </si>
  <si>
    <t>記載者</t>
    <rPh sb="0" eb="3">
      <t>キサイシャ</t>
    </rPh>
    <phoneticPr fontId="10"/>
  </si>
  <si>
    <t>職名</t>
    <rPh sb="0" eb="2">
      <t>ショクメイ</t>
    </rPh>
    <phoneticPr fontId="10"/>
  </si>
  <si>
    <t>氏名</t>
    <rPh sb="0" eb="2">
      <t>シメイ</t>
    </rPh>
    <phoneticPr fontId="10"/>
  </si>
  <si>
    <t>施設職員　人数</t>
    <rPh sb="0" eb="2">
      <t>シセツ</t>
    </rPh>
    <rPh sb="2" eb="4">
      <t>ショクイン</t>
    </rPh>
    <rPh sb="5" eb="7">
      <t>ニンズウ</t>
    </rPh>
    <phoneticPr fontId="10"/>
  </si>
  <si>
    <t>その他職員</t>
    <rPh sb="2" eb="3">
      <t>タ</t>
    </rPh>
    <rPh sb="3" eb="5">
      <t>ショクイン</t>
    </rPh>
    <phoneticPr fontId="10"/>
  </si>
  <si>
    <t>常勤</t>
    <rPh sb="0" eb="2">
      <t>ジョウキン</t>
    </rPh>
    <phoneticPr fontId="10"/>
  </si>
  <si>
    <t>常勤以外</t>
    <rPh sb="0" eb="2">
      <t>ジョウキン</t>
    </rPh>
    <rPh sb="2" eb="4">
      <t>イガイ</t>
    </rPh>
    <phoneticPr fontId="10"/>
  </si>
  <si>
    <t>管理</t>
    <rPh sb="0" eb="2">
      <t>カンリ</t>
    </rPh>
    <phoneticPr fontId="10"/>
  </si>
  <si>
    <t>栄養</t>
    <rPh sb="0" eb="2">
      <t>エイヨウ</t>
    </rPh>
    <phoneticPr fontId="10"/>
  </si>
  <si>
    <t>調理師</t>
    <rPh sb="0" eb="3">
      <t>チョウリシ</t>
    </rPh>
    <phoneticPr fontId="10"/>
  </si>
  <si>
    <t>調理員</t>
    <rPh sb="0" eb="3">
      <t>チョウリイン</t>
    </rPh>
    <phoneticPr fontId="10"/>
  </si>
  <si>
    <t>その他</t>
    <rPh sb="2" eb="3">
      <t>タ</t>
    </rPh>
    <phoneticPr fontId="10"/>
  </si>
  <si>
    <t>（人数）</t>
    <rPh sb="1" eb="3">
      <t>ニンズウ</t>
    </rPh>
    <phoneticPr fontId="10"/>
  </si>
  <si>
    <t>施設職員：常勤：管理</t>
    <rPh sb="0" eb="2">
      <t>シセツ</t>
    </rPh>
    <rPh sb="2" eb="4">
      <t>ショクイン</t>
    </rPh>
    <rPh sb="5" eb="7">
      <t>ジョウキン</t>
    </rPh>
    <rPh sb="8" eb="10">
      <t>カンリ</t>
    </rPh>
    <phoneticPr fontId="10"/>
  </si>
  <si>
    <t>施設職員：常勤：栄養</t>
    <rPh sb="0" eb="2">
      <t>シセツ</t>
    </rPh>
    <rPh sb="2" eb="4">
      <t>ショクイン</t>
    </rPh>
    <rPh sb="5" eb="7">
      <t>ジョウキン</t>
    </rPh>
    <rPh sb="8" eb="10">
      <t>エイヨウ</t>
    </rPh>
    <phoneticPr fontId="10"/>
  </si>
  <si>
    <t>施設職員：常勤：調理師</t>
    <rPh sb="0" eb="2">
      <t>シセツ</t>
    </rPh>
    <rPh sb="2" eb="4">
      <t>ショクイン</t>
    </rPh>
    <rPh sb="5" eb="7">
      <t>ジョウキン</t>
    </rPh>
    <rPh sb="8" eb="11">
      <t>チョウリシ</t>
    </rPh>
    <phoneticPr fontId="10"/>
  </si>
  <si>
    <t>施設職員：常勤：調理員</t>
    <rPh sb="0" eb="2">
      <t>シセツ</t>
    </rPh>
    <rPh sb="2" eb="4">
      <t>ショクイン</t>
    </rPh>
    <rPh sb="5" eb="7">
      <t>ジョウキン</t>
    </rPh>
    <rPh sb="8" eb="11">
      <t>チョウリイン</t>
    </rPh>
    <phoneticPr fontId="10"/>
  </si>
  <si>
    <t>施設職員：常勤：その他</t>
    <rPh sb="0" eb="2">
      <t>シセツ</t>
    </rPh>
    <rPh sb="2" eb="4">
      <t>ショクイン</t>
    </rPh>
    <rPh sb="5" eb="7">
      <t>ジョウキン</t>
    </rPh>
    <rPh sb="10" eb="11">
      <t>タ</t>
    </rPh>
    <phoneticPr fontId="10"/>
  </si>
  <si>
    <t>施設職員：以外：管理</t>
    <rPh sb="0" eb="2">
      <t>シセツ</t>
    </rPh>
    <rPh sb="2" eb="4">
      <t>ショクイン</t>
    </rPh>
    <rPh sb="5" eb="7">
      <t>イガイ</t>
    </rPh>
    <rPh sb="8" eb="10">
      <t>カンリ</t>
    </rPh>
    <phoneticPr fontId="10"/>
  </si>
  <si>
    <t>施設職員：以外：栄養</t>
    <rPh sb="0" eb="2">
      <t>シセツ</t>
    </rPh>
    <rPh sb="2" eb="4">
      <t>ショクイン</t>
    </rPh>
    <rPh sb="5" eb="7">
      <t>イガイ</t>
    </rPh>
    <rPh sb="8" eb="10">
      <t>エイヨウ</t>
    </rPh>
    <phoneticPr fontId="10"/>
  </si>
  <si>
    <t>施設職員：以外：調理師</t>
    <rPh sb="0" eb="2">
      <t>シセツ</t>
    </rPh>
    <rPh sb="2" eb="4">
      <t>ショクイン</t>
    </rPh>
    <rPh sb="5" eb="7">
      <t>イガイ</t>
    </rPh>
    <rPh sb="8" eb="11">
      <t>チョウリシ</t>
    </rPh>
    <phoneticPr fontId="10"/>
  </si>
  <si>
    <t>施設職員：以外：調理員</t>
    <rPh sb="0" eb="2">
      <t>シセツ</t>
    </rPh>
    <rPh sb="2" eb="4">
      <t>ショクイン</t>
    </rPh>
    <rPh sb="5" eb="7">
      <t>イガイ</t>
    </rPh>
    <rPh sb="8" eb="11">
      <t>チョウリイン</t>
    </rPh>
    <phoneticPr fontId="10"/>
  </si>
  <si>
    <t>施設職員：以外：その他</t>
    <rPh sb="0" eb="2">
      <t>シセツ</t>
    </rPh>
    <rPh sb="2" eb="4">
      <t>ショクイン</t>
    </rPh>
    <rPh sb="5" eb="7">
      <t>イガイ</t>
    </rPh>
    <rPh sb="10" eb="11">
      <t>タ</t>
    </rPh>
    <phoneticPr fontId="10"/>
  </si>
  <si>
    <t>他職員：常勤：管理</t>
    <rPh sb="0" eb="1">
      <t>タ</t>
    </rPh>
    <rPh sb="1" eb="3">
      <t>ショクイン</t>
    </rPh>
    <rPh sb="4" eb="6">
      <t>ジョウキン</t>
    </rPh>
    <rPh sb="7" eb="9">
      <t>カンリ</t>
    </rPh>
    <phoneticPr fontId="10"/>
  </si>
  <si>
    <t>他職員：常勤：栄養</t>
    <rPh sb="0" eb="1">
      <t>タ</t>
    </rPh>
    <rPh sb="1" eb="3">
      <t>ショクイン</t>
    </rPh>
    <rPh sb="4" eb="6">
      <t>ジョウキン</t>
    </rPh>
    <rPh sb="7" eb="9">
      <t>エイヨウ</t>
    </rPh>
    <phoneticPr fontId="10"/>
  </si>
  <si>
    <t>他職員：常勤：調理師</t>
    <rPh sb="0" eb="1">
      <t>タ</t>
    </rPh>
    <rPh sb="1" eb="3">
      <t>ショクイン</t>
    </rPh>
    <rPh sb="4" eb="6">
      <t>ジョウキン</t>
    </rPh>
    <rPh sb="7" eb="10">
      <t>チョウリシ</t>
    </rPh>
    <phoneticPr fontId="10"/>
  </si>
  <si>
    <t>他職員：常勤：調理員</t>
    <rPh sb="0" eb="1">
      <t>タ</t>
    </rPh>
    <rPh sb="1" eb="3">
      <t>ショクイン</t>
    </rPh>
    <rPh sb="4" eb="6">
      <t>ジョウキン</t>
    </rPh>
    <rPh sb="7" eb="10">
      <t>チョウリイン</t>
    </rPh>
    <phoneticPr fontId="10"/>
  </si>
  <si>
    <t>他職員：常勤：その他</t>
    <rPh sb="0" eb="1">
      <t>タ</t>
    </rPh>
    <rPh sb="1" eb="3">
      <t>ショクイン</t>
    </rPh>
    <rPh sb="4" eb="6">
      <t>ジョウキン</t>
    </rPh>
    <rPh sb="9" eb="10">
      <t>タ</t>
    </rPh>
    <phoneticPr fontId="10"/>
  </si>
  <si>
    <t>他職員：以外：管理</t>
    <rPh sb="0" eb="1">
      <t>タ</t>
    </rPh>
    <rPh sb="1" eb="3">
      <t>ショクイン</t>
    </rPh>
    <rPh sb="4" eb="6">
      <t>イガイ</t>
    </rPh>
    <rPh sb="7" eb="9">
      <t>カンリ</t>
    </rPh>
    <phoneticPr fontId="10"/>
  </si>
  <si>
    <t>他職員：以外：栄養</t>
    <rPh sb="0" eb="1">
      <t>タ</t>
    </rPh>
    <rPh sb="1" eb="3">
      <t>ショクイン</t>
    </rPh>
    <rPh sb="4" eb="6">
      <t>イガイ</t>
    </rPh>
    <rPh sb="7" eb="9">
      <t>エイヨウ</t>
    </rPh>
    <phoneticPr fontId="10"/>
  </si>
  <si>
    <t>他職員：以外：調理師</t>
    <rPh sb="0" eb="1">
      <t>タ</t>
    </rPh>
    <rPh sb="1" eb="3">
      <t>ショクイン</t>
    </rPh>
    <rPh sb="4" eb="6">
      <t>イガイ</t>
    </rPh>
    <rPh sb="7" eb="10">
      <t>チョウリシ</t>
    </rPh>
    <phoneticPr fontId="10"/>
  </si>
  <si>
    <t>他職員：以外：調理員</t>
    <rPh sb="0" eb="1">
      <t>タ</t>
    </rPh>
    <rPh sb="1" eb="3">
      <t>ショクイン</t>
    </rPh>
    <rPh sb="4" eb="6">
      <t>イガイ</t>
    </rPh>
    <rPh sb="7" eb="10">
      <t>チョウリイン</t>
    </rPh>
    <phoneticPr fontId="10"/>
  </si>
  <si>
    <t>他職員：以外：その他</t>
    <rPh sb="0" eb="1">
      <t>タ</t>
    </rPh>
    <rPh sb="1" eb="3">
      <t>ショクイン</t>
    </rPh>
    <rPh sb="4" eb="6">
      <t>イガイ</t>
    </rPh>
    <rPh sb="9" eb="10">
      <t>タ</t>
    </rPh>
    <phoneticPr fontId="10"/>
  </si>
  <si>
    <t>特定・多数</t>
    <rPh sb="0" eb="2">
      <t>トクテイ</t>
    </rPh>
    <rPh sb="3" eb="5">
      <t>タスウ</t>
    </rPh>
    <phoneticPr fontId="10"/>
  </si>
  <si>
    <t>食事基準設定把握項目</t>
    <rPh sb="0" eb="2">
      <t>ショクジ</t>
    </rPh>
    <rPh sb="2" eb="4">
      <t>キジュン</t>
    </rPh>
    <rPh sb="4" eb="6">
      <t>セッテイ</t>
    </rPh>
    <rPh sb="6" eb="8">
      <t>ハアク</t>
    </rPh>
    <rPh sb="8" eb="10">
      <t>コウモク</t>
    </rPh>
    <phoneticPr fontId="10"/>
  </si>
  <si>
    <t>性別</t>
    <rPh sb="0" eb="2">
      <t>セイベツ</t>
    </rPh>
    <phoneticPr fontId="10"/>
  </si>
  <si>
    <t>年齢</t>
    <rPh sb="0" eb="2">
      <t>ネンレイ</t>
    </rPh>
    <phoneticPr fontId="10"/>
  </si>
  <si>
    <t>身体活動</t>
    <rPh sb="0" eb="2">
      <t>シンタイ</t>
    </rPh>
    <rPh sb="2" eb="4">
      <t>カツドウ</t>
    </rPh>
    <phoneticPr fontId="10"/>
  </si>
  <si>
    <t>身長</t>
    <rPh sb="0" eb="2">
      <t>シンチョウ</t>
    </rPh>
    <phoneticPr fontId="10"/>
  </si>
  <si>
    <t>体重</t>
    <rPh sb="0" eb="2">
      <t>タイジュウ</t>
    </rPh>
    <phoneticPr fontId="10"/>
  </si>
  <si>
    <t>体格指数</t>
    <rPh sb="0" eb="2">
      <t>タイカク</t>
    </rPh>
    <rPh sb="2" eb="4">
      <t>シスウ</t>
    </rPh>
    <phoneticPr fontId="10"/>
  </si>
  <si>
    <t>アルブミン</t>
    <phoneticPr fontId="10"/>
  </si>
  <si>
    <t>未把握</t>
    <rPh sb="0" eb="3">
      <t>ミハアク</t>
    </rPh>
    <phoneticPr fontId="10"/>
  </si>
  <si>
    <t>その他記述</t>
    <rPh sb="2" eb="3">
      <t>タ</t>
    </rPh>
    <rPh sb="3" eb="5">
      <t>キジュツ</t>
    </rPh>
    <phoneticPr fontId="10"/>
  </si>
  <si>
    <t>把握：性別</t>
    <rPh sb="0" eb="2">
      <t>ハアク</t>
    </rPh>
    <rPh sb="3" eb="5">
      <t>セイベツ</t>
    </rPh>
    <phoneticPr fontId="10"/>
  </si>
  <si>
    <t>把握：年齢</t>
    <rPh sb="0" eb="2">
      <t>ハアク</t>
    </rPh>
    <rPh sb="3" eb="5">
      <t>ネンレイ</t>
    </rPh>
    <phoneticPr fontId="10"/>
  </si>
  <si>
    <t>把握：身体活動</t>
    <rPh sb="0" eb="2">
      <t>ハアク</t>
    </rPh>
    <rPh sb="3" eb="5">
      <t>シンタイ</t>
    </rPh>
    <rPh sb="5" eb="7">
      <t>カツドウ</t>
    </rPh>
    <phoneticPr fontId="10"/>
  </si>
  <si>
    <t>把握：身長</t>
    <rPh sb="0" eb="2">
      <t>ハアク</t>
    </rPh>
    <rPh sb="3" eb="5">
      <t>シンチョウ</t>
    </rPh>
    <phoneticPr fontId="10"/>
  </si>
  <si>
    <t>把握：体重</t>
    <rPh sb="0" eb="2">
      <t>ハアク</t>
    </rPh>
    <rPh sb="3" eb="5">
      <t>タイジュウ</t>
    </rPh>
    <phoneticPr fontId="10"/>
  </si>
  <si>
    <t>把握：体格</t>
    <rPh sb="0" eb="2">
      <t>ハアク</t>
    </rPh>
    <rPh sb="3" eb="5">
      <t>タイカク</t>
    </rPh>
    <phoneticPr fontId="10"/>
  </si>
  <si>
    <t>把握：Alb</t>
    <rPh sb="0" eb="2">
      <t>ハアク</t>
    </rPh>
    <phoneticPr fontId="10"/>
  </si>
  <si>
    <t>把握：その他</t>
    <rPh sb="0" eb="2">
      <t>ハアク</t>
    </rPh>
    <rPh sb="5" eb="6">
      <t>タ</t>
    </rPh>
    <phoneticPr fontId="10"/>
  </si>
  <si>
    <t>把握：その他記述</t>
    <rPh sb="0" eb="2">
      <t>ハアク</t>
    </rPh>
    <rPh sb="5" eb="6">
      <t>タ</t>
    </rPh>
    <rPh sb="6" eb="8">
      <t>キジュツ</t>
    </rPh>
    <phoneticPr fontId="10"/>
  </si>
  <si>
    <t>病院用　老福等No.4</t>
    <rPh sb="0" eb="2">
      <t>ビョウイン</t>
    </rPh>
    <rPh sb="2" eb="3">
      <t>ヨウ</t>
    </rPh>
    <rPh sb="4" eb="5">
      <t>ロウ</t>
    </rPh>
    <rPh sb="5" eb="7">
      <t>フクトウ</t>
    </rPh>
    <phoneticPr fontId="10"/>
  </si>
  <si>
    <t>体格の把握</t>
    <rPh sb="0" eb="2">
      <t>タイカク</t>
    </rPh>
    <rPh sb="3" eb="5">
      <t>ハアク</t>
    </rPh>
    <phoneticPr fontId="10"/>
  </si>
  <si>
    <t>肥満割合</t>
    <rPh sb="0" eb="2">
      <t>ヒマン</t>
    </rPh>
    <rPh sb="2" eb="4">
      <t>ワリアイ</t>
    </rPh>
    <phoneticPr fontId="10"/>
  </si>
  <si>
    <t>やせ割合</t>
    <rPh sb="2" eb="4">
      <t>ワリアイ</t>
    </rPh>
    <phoneticPr fontId="10"/>
  </si>
  <si>
    <t>男</t>
    <rPh sb="0" eb="1">
      <t>オトコ</t>
    </rPh>
    <phoneticPr fontId="10"/>
  </si>
  <si>
    <t>女</t>
    <rPh sb="0" eb="1">
      <t>オンナ</t>
    </rPh>
    <phoneticPr fontId="10"/>
  </si>
  <si>
    <t>男女計</t>
    <rPh sb="0" eb="2">
      <t>ダンジョ</t>
    </rPh>
    <rPh sb="2" eb="3">
      <t>ケイ</t>
    </rPh>
    <phoneticPr fontId="10"/>
  </si>
  <si>
    <t>今年度</t>
    <rPh sb="0" eb="3">
      <t>コンネンド</t>
    </rPh>
    <phoneticPr fontId="10"/>
  </si>
  <si>
    <t>前年度</t>
    <rPh sb="0" eb="3">
      <t>ゼンネンド</t>
    </rPh>
    <phoneticPr fontId="10"/>
  </si>
  <si>
    <t>前年比</t>
    <rPh sb="0" eb="3">
      <t>ゼンネンヒ</t>
    </rPh>
    <phoneticPr fontId="10"/>
  </si>
  <si>
    <t>前年比5%超</t>
    <rPh sb="0" eb="2">
      <t>ゼンネン</t>
    </rPh>
    <rPh sb="2" eb="3">
      <t>ヒ</t>
    </rPh>
    <rPh sb="5" eb="6">
      <t>チョウ</t>
    </rPh>
    <phoneticPr fontId="10"/>
  </si>
  <si>
    <t>前年度</t>
    <rPh sb="0" eb="1">
      <t>マエ</t>
    </rPh>
    <rPh sb="1" eb="3">
      <t>ネンド</t>
    </rPh>
    <phoneticPr fontId="10"/>
  </si>
  <si>
    <t>肥満：男</t>
    <rPh sb="0" eb="2">
      <t>ヒマン</t>
    </rPh>
    <rPh sb="3" eb="4">
      <t>オトコ</t>
    </rPh>
    <phoneticPr fontId="10"/>
  </si>
  <si>
    <t>肥満：男　前年</t>
    <rPh sb="0" eb="2">
      <t>ヒマン</t>
    </rPh>
    <rPh sb="3" eb="4">
      <t>オトコ</t>
    </rPh>
    <rPh sb="5" eb="7">
      <t>ゼンネン</t>
    </rPh>
    <phoneticPr fontId="10"/>
  </si>
  <si>
    <t>肥満：男　前年比</t>
    <rPh sb="0" eb="2">
      <t>ヒマン</t>
    </rPh>
    <rPh sb="3" eb="4">
      <t>オトコ</t>
    </rPh>
    <rPh sb="5" eb="8">
      <t>ゼンネンヒ</t>
    </rPh>
    <phoneticPr fontId="10"/>
  </si>
  <si>
    <t>肥満：男　5%超</t>
    <rPh sb="0" eb="2">
      <t>ヒマン</t>
    </rPh>
    <rPh sb="3" eb="4">
      <t>オトコ</t>
    </rPh>
    <rPh sb="7" eb="8">
      <t>チョウ</t>
    </rPh>
    <phoneticPr fontId="10"/>
  </si>
  <si>
    <t>肥満：女</t>
    <rPh sb="0" eb="2">
      <t>ヒマン</t>
    </rPh>
    <rPh sb="3" eb="4">
      <t>オンナ</t>
    </rPh>
    <phoneticPr fontId="10"/>
  </si>
  <si>
    <t>肥満：女　前年</t>
    <rPh sb="0" eb="2">
      <t>ヒマン</t>
    </rPh>
    <rPh sb="3" eb="4">
      <t>オンナ</t>
    </rPh>
    <rPh sb="5" eb="7">
      <t>ゼンネン</t>
    </rPh>
    <phoneticPr fontId="10"/>
  </si>
  <si>
    <t>肥満：女　前年比</t>
    <rPh sb="0" eb="2">
      <t>ヒマン</t>
    </rPh>
    <rPh sb="3" eb="4">
      <t>オンナ</t>
    </rPh>
    <rPh sb="5" eb="8">
      <t>ゼンネンヒ</t>
    </rPh>
    <phoneticPr fontId="10"/>
  </si>
  <si>
    <t>肥満：女　5%超</t>
    <rPh sb="0" eb="2">
      <t>ヒマン</t>
    </rPh>
    <rPh sb="3" eb="4">
      <t>オンナ</t>
    </rPh>
    <rPh sb="7" eb="8">
      <t>チョウ</t>
    </rPh>
    <phoneticPr fontId="10"/>
  </si>
  <si>
    <t>やせ：男</t>
    <rPh sb="3" eb="4">
      <t>オトコ</t>
    </rPh>
    <phoneticPr fontId="10"/>
  </si>
  <si>
    <t>やせ：女</t>
    <rPh sb="3" eb="4">
      <t>オンナ</t>
    </rPh>
    <phoneticPr fontId="10"/>
  </si>
  <si>
    <t>有</t>
    <rPh sb="0" eb="1">
      <t>ア</t>
    </rPh>
    <phoneticPr fontId="10"/>
  </si>
  <si>
    <t>無</t>
    <rPh sb="0" eb="1">
      <t>ナ</t>
    </rPh>
    <phoneticPr fontId="10"/>
  </si>
  <si>
    <t>代替食</t>
    <rPh sb="0" eb="2">
      <t>ダイタイ</t>
    </rPh>
    <rPh sb="2" eb="3">
      <t>ショク</t>
    </rPh>
    <phoneticPr fontId="10"/>
  </si>
  <si>
    <t>除去食</t>
    <rPh sb="0" eb="3">
      <t>ジョキョショク</t>
    </rPh>
    <phoneticPr fontId="10"/>
  </si>
  <si>
    <t>ｱﾚﾙｷﾞｰ：代替食</t>
    <rPh sb="7" eb="9">
      <t>ダイタイ</t>
    </rPh>
    <rPh sb="9" eb="10">
      <t>ショク</t>
    </rPh>
    <phoneticPr fontId="10"/>
  </si>
  <si>
    <t>ｱﾚﾙｷﾞｰ：除去食</t>
    <rPh sb="7" eb="10">
      <t>ジョキョショク</t>
    </rPh>
    <phoneticPr fontId="10"/>
  </si>
  <si>
    <t>ｱﾚﾙｷﾞｰ：その他</t>
    <rPh sb="9" eb="10">
      <t>タ</t>
    </rPh>
    <phoneticPr fontId="10"/>
  </si>
  <si>
    <t>ｱﾚﾙｷﾞｰ：その他記述</t>
    <rPh sb="9" eb="10">
      <t>タ</t>
    </rPh>
    <rPh sb="10" eb="12">
      <t>キジュツ</t>
    </rPh>
    <phoneticPr fontId="10"/>
  </si>
  <si>
    <t>ｱﾚﾙｷﾞｰ対応：無</t>
    <rPh sb="6" eb="8">
      <t>タイオウ</t>
    </rPh>
    <rPh sb="9" eb="10">
      <t>ナ</t>
    </rPh>
    <phoneticPr fontId="10"/>
  </si>
  <si>
    <t>食物アレルギーの把握</t>
    <rPh sb="0" eb="2">
      <t>ショクモツ</t>
    </rPh>
    <rPh sb="8" eb="10">
      <t>ハアク</t>
    </rPh>
    <phoneticPr fontId="10"/>
  </si>
  <si>
    <t>ｱﾚﾙｷﾞｰ把握：有</t>
    <rPh sb="6" eb="8">
      <t>ハアク</t>
    </rPh>
    <rPh sb="9" eb="10">
      <t>ア</t>
    </rPh>
    <phoneticPr fontId="10"/>
  </si>
  <si>
    <t>No.5</t>
    <phoneticPr fontId="10"/>
  </si>
  <si>
    <t>施設の食事基準の設定根拠</t>
    <rPh sb="0" eb="2">
      <t>シセツ</t>
    </rPh>
    <rPh sb="3" eb="5">
      <t>ショクジ</t>
    </rPh>
    <rPh sb="5" eb="7">
      <t>キジュン</t>
    </rPh>
    <rPh sb="8" eb="10">
      <t>セッテイ</t>
    </rPh>
    <rPh sb="10" eb="12">
      <t>コンキョ</t>
    </rPh>
    <phoneticPr fontId="10"/>
  </si>
  <si>
    <t>日本人摂取基準</t>
    <rPh sb="0" eb="2">
      <t>ニホン</t>
    </rPh>
    <rPh sb="2" eb="3">
      <t>ジン</t>
    </rPh>
    <rPh sb="3" eb="5">
      <t>セッシュ</t>
    </rPh>
    <rPh sb="5" eb="7">
      <t>キジュン</t>
    </rPh>
    <phoneticPr fontId="10"/>
  </si>
  <si>
    <t>基準なし</t>
    <rPh sb="0" eb="2">
      <t>キジュン</t>
    </rPh>
    <phoneticPr fontId="10"/>
  </si>
  <si>
    <t>年版</t>
    <rPh sb="0" eb="1">
      <t>トシ</t>
    </rPh>
    <rPh sb="1" eb="2">
      <t>バン</t>
    </rPh>
    <phoneticPr fontId="10"/>
  </si>
  <si>
    <t>基準根拠：日本人</t>
    <rPh sb="0" eb="2">
      <t>キジュン</t>
    </rPh>
    <rPh sb="2" eb="4">
      <t>コンキョ</t>
    </rPh>
    <rPh sb="5" eb="7">
      <t>ニホン</t>
    </rPh>
    <rPh sb="7" eb="8">
      <t>ジン</t>
    </rPh>
    <phoneticPr fontId="10"/>
  </si>
  <si>
    <t>日本人：年版</t>
    <rPh sb="0" eb="3">
      <t>ニホンジン</t>
    </rPh>
    <rPh sb="4" eb="6">
      <t>ネンバン</t>
    </rPh>
    <phoneticPr fontId="10"/>
  </si>
  <si>
    <t>基準根拠：その他</t>
    <rPh sb="0" eb="2">
      <t>キジュン</t>
    </rPh>
    <rPh sb="2" eb="4">
      <t>コンキョ</t>
    </rPh>
    <rPh sb="7" eb="8">
      <t>タ</t>
    </rPh>
    <phoneticPr fontId="10"/>
  </si>
  <si>
    <t>基準根拠：その他記述</t>
    <rPh sb="0" eb="2">
      <t>キジュン</t>
    </rPh>
    <rPh sb="2" eb="4">
      <t>コンキョ</t>
    </rPh>
    <rPh sb="7" eb="8">
      <t>タ</t>
    </rPh>
    <rPh sb="8" eb="10">
      <t>キジュツ</t>
    </rPh>
    <phoneticPr fontId="10"/>
  </si>
  <si>
    <t>基準根拠：基準なし</t>
    <rPh sb="0" eb="2">
      <t>キジュン</t>
    </rPh>
    <rPh sb="2" eb="4">
      <t>コンキョ</t>
    </rPh>
    <rPh sb="5" eb="7">
      <t>キジュン</t>
    </rPh>
    <phoneticPr fontId="10"/>
  </si>
  <si>
    <t>施設の食事基準設定方法</t>
    <rPh sb="0" eb="2">
      <t>シセツ</t>
    </rPh>
    <rPh sb="3" eb="5">
      <t>ショクジ</t>
    </rPh>
    <rPh sb="5" eb="7">
      <t>キジュン</t>
    </rPh>
    <rPh sb="7" eb="9">
      <t>セッテイ</t>
    </rPh>
    <rPh sb="9" eb="11">
      <t>ホウホウ</t>
    </rPh>
    <phoneticPr fontId="10"/>
  </si>
  <si>
    <t>栄養部門のみ</t>
    <rPh sb="0" eb="2">
      <t>エイヨウ</t>
    </rPh>
    <rPh sb="2" eb="4">
      <t>ブモン</t>
    </rPh>
    <phoneticPr fontId="10"/>
  </si>
  <si>
    <t>関係職員とで</t>
    <rPh sb="0" eb="2">
      <t>カンケイ</t>
    </rPh>
    <rPh sb="2" eb="4">
      <t>ショクイン</t>
    </rPh>
    <phoneticPr fontId="10"/>
  </si>
  <si>
    <t>一人ひとり</t>
    <rPh sb="0" eb="2">
      <t>ヒトリ</t>
    </rPh>
    <phoneticPr fontId="10"/>
  </si>
  <si>
    <t>性・年齢</t>
    <rPh sb="0" eb="1">
      <t>セイ</t>
    </rPh>
    <rPh sb="2" eb="4">
      <t>ネンレイ</t>
    </rPh>
    <phoneticPr fontId="10"/>
  </si>
  <si>
    <t>基準設定：関係職員と</t>
    <rPh sb="0" eb="2">
      <t>キジュン</t>
    </rPh>
    <rPh sb="2" eb="4">
      <t>セッテイ</t>
    </rPh>
    <rPh sb="5" eb="7">
      <t>カンケイ</t>
    </rPh>
    <rPh sb="7" eb="9">
      <t>ショクイン</t>
    </rPh>
    <phoneticPr fontId="10"/>
  </si>
  <si>
    <t>基準設定：栄養部門のみ</t>
    <rPh sb="0" eb="2">
      <t>キジュン</t>
    </rPh>
    <rPh sb="2" eb="4">
      <t>セッテイ</t>
    </rPh>
    <rPh sb="5" eb="7">
      <t>エイヨウ</t>
    </rPh>
    <rPh sb="7" eb="9">
      <t>ブモン</t>
    </rPh>
    <phoneticPr fontId="10"/>
  </si>
  <si>
    <t>基準設定：一人ひとり</t>
    <rPh sb="0" eb="2">
      <t>キジュン</t>
    </rPh>
    <rPh sb="2" eb="4">
      <t>セッテイ</t>
    </rPh>
    <rPh sb="5" eb="7">
      <t>ヒトリ</t>
    </rPh>
    <phoneticPr fontId="10"/>
  </si>
  <si>
    <t>基準設定：性・年齢</t>
    <rPh sb="0" eb="2">
      <t>キジュン</t>
    </rPh>
    <rPh sb="2" eb="4">
      <t>セッテイ</t>
    </rPh>
    <rPh sb="5" eb="6">
      <t>セイ</t>
    </rPh>
    <rPh sb="7" eb="9">
      <t>ネンレイ</t>
    </rPh>
    <phoneticPr fontId="10"/>
  </si>
  <si>
    <t>基準設定：その他</t>
    <rPh sb="0" eb="2">
      <t>キジュン</t>
    </rPh>
    <rPh sb="2" eb="4">
      <t>セッテイ</t>
    </rPh>
    <rPh sb="7" eb="8">
      <t>タ</t>
    </rPh>
    <phoneticPr fontId="10"/>
  </si>
  <si>
    <t>基準設定：その他記述</t>
    <rPh sb="0" eb="2">
      <t>キジュン</t>
    </rPh>
    <rPh sb="2" eb="4">
      <t>セッテイ</t>
    </rPh>
    <rPh sb="7" eb="8">
      <t>タ</t>
    </rPh>
    <rPh sb="8" eb="10">
      <t>キジュツ</t>
    </rPh>
    <phoneticPr fontId="10"/>
  </si>
  <si>
    <t>すこやか指標</t>
    <rPh sb="4" eb="6">
      <t>シヒョウ</t>
    </rPh>
    <phoneticPr fontId="10"/>
  </si>
  <si>
    <t>給与量</t>
    <rPh sb="0" eb="2">
      <t>キュウヨ</t>
    </rPh>
    <rPh sb="2" eb="3">
      <t>リョウ</t>
    </rPh>
    <phoneticPr fontId="10"/>
  </si>
  <si>
    <t>食塩給与量</t>
    <rPh sb="0" eb="2">
      <t>ショクエン</t>
    </rPh>
    <rPh sb="2" eb="5">
      <t>キュウヨリョウ</t>
    </rPh>
    <phoneticPr fontId="10"/>
  </si>
  <si>
    <t>野菜給与量</t>
    <rPh sb="0" eb="2">
      <t>ヤサイ</t>
    </rPh>
    <rPh sb="2" eb="5">
      <t>キュウヨリョウ</t>
    </rPh>
    <phoneticPr fontId="10"/>
  </si>
  <si>
    <t>果物給与量</t>
    <rPh sb="0" eb="2">
      <t>クダモノ</t>
    </rPh>
    <rPh sb="2" eb="5">
      <t>キュウヨリョウ</t>
    </rPh>
    <phoneticPr fontId="10"/>
  </si>
  <si>
    <t>脂肪エネルギー比（給与比）</t>
    <rPh sb="0" eb="2">
      <t>シボウ</t>
    </rPh>
    <rPh sb="7" eb="8">
      <t>ヒ</t>
    </rPh>
    <rPh sb="9" eb="11">
      <t>キュウヨ</t>
    </rPh>
    <rPh sb="11" eb="12">
      <t>ヒ</t>
    </rPh>
    <phoneticPr fontId="10"/>
  </si>
  <si>
    <t>食塩目標量</t>
    <rPh sb="0" eb="2">
      <t>ショクエン</t>
    </rPh>
    <rPh sb="2" eb="4">
      <t>モクヒョウ</t>
    </rPh>
    <rPh sb="4" eb="5">
      <t>リョウ</t>
    </rPh>
    <phoneticPr fontId="10"/>
  </si>
  <si>
    <t>野菜目標量</t>
    <rPh sb="0" eb="2">
      <t>ヤサイ</t>
    </rPh>
    <rPh sb="2" eb="4">
      <t>モクヒョウ</t>
    </rPh>
    <rPh sb="4" eb="5">
      <t>リョウ</t>
    </rPh>
    <phoneticPr fontId="10"/>
  </si>
  <si>
    <t>果物目標量</t>
    <rPh sb="0" eb="2">
      <t>クダモノ</t>
    </rPh>
    <rPh sb="2" eb="4">
      <t>モクヒョウ</t>
    </rPh>
    <rPh sb="4" eb="5">
      <t>リョウ</t>
    </rPh>
    <phoneticPr fontId="10"/>
  </si>
  <si>
    <t>脂肪エネルギー比（目標比）</t>
    <rPh sb="0" eb="2">
      <t>シボウ</t>
    </rPh>
    <rPh sb="7" eb="8">
      <t>ヒ</t>
    </rPh>
    <rPh sb="9" eb="11">
      <t>モクヒョウ</t>
    </rPh>
    <rPh sb="11" eb="12">
      <t>ヒ</t>
    </rPh>
    <phoneticPr fontId="10"/>
  </si>
  <si>
    <t>目標量</t>
    <rPh sb="0" eb="2">
      <t>モクヒョウ</t>
    </rPh>
    <rPh sb="2" eb="3">
      <t>リョウ</t>
    </rPh>
    <phoneticPr fontId="10"/>
  </si>
  <si>
    <t>食事摂取量の把握</t>
    <rPh sb="0" eb="2">
      <t>ショクジ</t>
    </rPh>
    <rPh sb="2" eb="5">
      <t>セッシュリョウ</t>
    </rPh>
    <rPh sb="6" eb="8">
      <t>ハアク</t>
    </rPh>
    <phoneticPr fontId="10"/>
  </si>
  <si>
    <t>個人別</t>
    <rPh sb="0" eb="3">
      <t>コジンベツ</t>
    </rPh>
    <phoneticPr fontId="10"/>
  </si>
  <si>
    <t>全体的</t>
    <rPh sb="0" eb="3">
      <t>ゼンタイテキ</t>
    </rPh>
    <phoneticPr fontId="10"/>
  </si>
  <si>
    <t>未把握</t>
    <rPh sb="0" eb="1">
      <t>ミ</t>
    </rPh>
    <rPh sb="1" eb="3">
      <t>ハアク</t>
    </rPh>
    <phoneticPr fontId="10"/>
  </si>
  <si>
    <t>全員</t>
    <rPh sb="0" eb="2">
      <t>ゼンイン</t>
    </rPh>
    <phoneticPr fontId="10"/>
  </si>
  <si>
    <t>一部</t>
    <rPh sb="0" eb="2">
      <t>イチブ</t>
    </rPh>
    <phoneticPr fontId="10"/>
  </si>
  <si>
    <t>回数</t>
    <rPh sb="0" eb="2">
      <t>カイスウ</t>
    </rPh>
    <phoneticPr fontId="10"/>
  </si>
  <si>
    <t>方法</t>
    <rPh sb="0" eb="2">
      <t>ホウホウ</t>
    </rPh>
    <phoneticPr fontId="10"/>
  </si>
  <si>
    <t>摂取量の把握：個人</t>
    <rPh sb="0" eb="3">
      <t>セッシュリョウ</t>
    </rPh>
    <rPh sb="4" eb="6">
      <t>ハアク</t>
    </rPh>
    <rPh sb="7" eb="9">
      <t>コジン</t>
    </rPh>
    <phoneticPr fontId="10"/>
  </si>
  <si>
    <t>摂取量：全員</t>
    <rPh sb="0" eb="3">
      <t>セッシュリョウ</t>
    </rPh>
    <rPh sb="4" eb="6">
      <t>ゼンイン</t>
    </rPh>
    <phoneticPr fontId="10"/>
  </si>
  <si>
    <t>摂取量：一部</t>
    <rPh sb="0" eb="3">
      <t>セッシュリョウ</t>
    </rPh>
    <rPh sb="4" eb="6">
      <t>イチブ</t>
    </rPh>
    <phoneticPr fontId="10"/>
  </si>
  <si>
    <t>摂取量の把握：全体</t>
    <rPh sb="0" eb="3">
      <t>セッシュリョウ</t>
    </rPh>
    <rPh sb="4" eb="6">
      <t>ハアク</t>
    </rPh>
    <rPh sb="7" eb="9">
      <t>ゼンタイ</t>
    </rPh>
    <phoneticPr fontId="10"/>
  </si>
  <si>
    <t>摂取量：回数</t>
    <rPh sb="0" eb="3">
      <t>セッシュリョウ</t>
    </rPh>
    <rPh sb="4" eb="6">
      <t>カイスウ</t>
    </rPh>
    <phoneticPr fontId="10"/>
  </si>
  <si>
    <t>摂取量：方法</t>
    <rPh sb="0" eb="3">
      <t>セッシュリョウ</t>
    </rPh>
    <rPh sb="4" eb="6">
      <t>ホウホウ</t>
    </rPh>
    <phoneticPr fontId="10"/>
  </si>
  <si>
    <t>摂取量の把握：その他</t>
    <rPh sb="0" eb="3">
      <t>セッシュリョウ</t>
    </rPh>
    <rPh sb="4" eb="6">
      <t>ハアク</t>
    </rPh>
    <rPh sb="9" eb="10">
      <t>タ</t>
    </rPh>
    <phoneticPr fontId="10"/>
  </si>
  <si>
    <t>摂取量：その他記述</t>
    <rPh sb="0" eb="3">
      <t>セッシュリョウ</t>
    </rPh>
    <rPh sb="6" eb="7">
      <t>タ</t>
    </rPh>
    <rPh sb="7" eb="9">
      <t>キジュツ</t>
    </rPh>
    <phoneticPr fontId="10"/>
  </si>
  <si>
    <t>摂取量の把握：未把握</t>
    <rPh sb="0" eb="3">
      <t>セッシュリョウ</t>
    </rPh>
    <rPh sb="4" eb="6">
      <t>ハアク</t>
    </rPh>
    <rPh sb="7" eb="8">
      <t>ミ</t>
    </rPh>
    <rPh sb="8" eb="10">
      <t>ハアク</t>
    </rPh>
    <phoneticPr fontId="10"/>
  </si>
  <si>
    <t>未評価</t>
    <rPh sb="0" eb="1">
      <t>ミ</t>
    </rPh>
    <rPh sb="1" eb="3">
      <t>ヒョウカ</t>
    </rPh>
    <phoneticPr fontId="10"/>
  </si>
  <si>
    <t>評価：個人</t>
    <rPh sb="0" eb="2">
      <t>ヒョウカ</t>
    </rPh>
    <rPh sb="3" eb="5">
      <t>コジン</t>
    </rPh>
    <phoneticPr fontId="10"/>
  </si>
  <si>
    <t>評価：全員</t>
    <rPh sb="0" eb="2">
      <t>ヒョウカ</t>
    </rPh>
    <rPh sb="3" eb="5">
      <t>ゼンイン</t>
    </rPh>
    <phoneticPr fontId="10"/>
  </si>
  <si>
    <t>評価：一部</t>
    <rPh sb="0" eb="2">
      <t>ヒョウカ</t>
    </rPh>
    <rPh sb="3" eb="5">
      <t>イチブ</t>
    </rPh>
    <phoneticPr fontId="10"/>
  </si>
  <si>
    <t>評価：全体</t>
    <rPh sb="0" eb="2">
      <t>ヒョウカ</t>
    </rPh>
    <rPh sb="3" eb="5">
      <t>ゼンタイ</t>
    </rPh>
    <phoneticPr fontId="10"/>
  </si>
  <si>
    <t>評価：その他</t>
    <rPh sb="0" eb="2">
      <t>ヒョウカ</t>
    </rPh>
    <rPh sb="5" eb="6">
      <t>タ</t>
    </rPh>
    <phoneticPr fontId="10"/>
  </si>
  <si>
    <t>評価：その他記述</t>
    <rPh sb="0" eb="2">
      <t>ヒョウカ</t>
    </rPh>
    <rPh sb="5" eb="6">
      <t>タ</t>
    </rPh>
    <rPh sb="6" eb="8">
      <t>キジュツ</t>
    </rPh>
    <phoneticPr fontId="10"/>
  </si>
  <si>
    <t>食事の基準の評価</t>
    <rPh sb="0" eb="2">
      <t>ショクジ</t>
    </rPh>
    <rPh sb="3" eb="5">
      <t>キジュン</t>
    </rPh>
    <rPh sb="6" eb="8">
      <t>ヒョウカ</t>
    </rPh>
    <phoneticPr fontId="10"/>
  </si>
  <si>
    <t>頻度（年）</t>
    <rPh sb="0" eb="2">
      <t>ヒンド</t>
    </rPh>
    <rPh sb="3" eb="4">
      <t>ネン</t>
    </rPh>
    <phoneticPr fontId="3"/>
  </si>
  <si>
    <t>その他記述</t>
    <rPh sb="2" eb="3">
      <t>タ</t>
    </rPh>
    <rPh sb="3" eb="5">
      <t>キジュツ</t>
    </rPh>
    <phoneticPr fontId="3"/>
  </si>
  <si>
    <t>マネジメント該当人数</t>
    <rPh sb="6" eb="8">
      <t>ガイトウ</t>
    </rPh>
    <rPh sb="8" eb="10">
      <t>ニンズウ</t>
    </rPh>
    <phoneticPr fontId="10"/>
  </si>
  <si>
    <t>低リスク人数</t>
    <rPh sb="0" eb="1">
      <t>テイ</t>
    </rPh>
    <rPh sb="4" eb="6">
      <t>ニンズウ</t>
    </rPh>
    <phoneticPr fontId="10"/>
  </si>
  <si>
    <t>中リスク人数</t>
    <rPh sb="0" eb="1">
      <t>チュウ</t>
    </rPh>
    <rPh sb="4" eb="6">
      <t>ニンズウ</t>
    </rPh>
    <phoneticPr fontId="10"/>
  </si>
  <si>
    <t>高リスク人数</t>
    <rPh sb="0" eb="1">
      <t>コウ</t>
    </rPh>
    <rPh sb="4" eb="6">
      <t>ニンズウ</t>
    </rPh>
    <phoneticPr fontId="10"/>
  </si>
  <si>
    <t>マネジメント有</t>
    <rPh sb="6" eb="7">
      <t>ア</t>
    </rPh>
    <phoneticPr fontId="10"/>
  </si>
  <si>
    <t>低リスク</t>
    <rPh sb="0" eb="1">
      <t>テイ</t>
    </rPh>
    <phoneticPr fontId="10"/>
  </si>
  <si>
    <t>中リスク</t>
    <rPh sb="0" eb="1">
      <t>チュウ</t>
    </rPh>
    <phoneticPr fontId="10"/>
  </si>
  <si>
    <t>高リスク</t>
    <rPh sb="0" eb="1">
      <t>コウ</t>
    </rPh>
    <phoneticPr fontId="10"/>
  </si>
  <si>
    <t>マネジメント無</t>
    <rPh sb="6" eb="7">
      <t>ナ</t>
    </rPh>
    <phoneticPr fontId="10"/>
  </si>
  <si>
    <t>嗜好等の把握</t>
    <rPh sb="0" eb="3">
      <t>シコウトウ</t>
    </rPh>
    <rPh sb="4" eb="6">
      <t>ハアク</t>
    </rPh>
    <phoneticPr fontId="10"/>
  </si>
  <si>
    <t>嗜好把握：個人</t>
    <rPh sb="0" eb="2">
      <t>シコウ</t>
    </rPh>
    <rPh sb="2" eb="4">
      <t>ハアク</t>
    </rPh>
    <rPh sb="5" eb="7">
      <t>コジン</t>
    </rPh>
    <phoneticPr fontId="10"/>
  </si>
  <si>
    <t>嗜好：全員</t>
    <rPh sb="0" eb="2">
      <t>シコウ</t>
    </rPh>
    <rPh sb="3" eb="5">
      <t>ゼンイン</t>
    </rPh>
    <phoneticPr fontId="10"/>
  </si>
  <si>
    <t>嗜好：一部</t>
    <rPh sb="0" eb="2">
      <t>シコウ</t>
    </rPh>
    <rPh sb="3" eb="5">
      <t>イチブ</t>
    </rPh>
    <phoneticPr fontId="10"/>
  </si>
  <si>
    <t>嗜好把握：全体</t>
    <rPh sb="0" eb="2">
      <t>シコウ</t>
    </rPh>
    <rPh sb="2" eb="4">
      <t>ハアク</t>
    </rPh>
    <rPh sb="5" eb="7">
      <t>ゼンタイ</t>
    </rPh>
    <phoneticPr fontId="10"/>
  </si>
  <si>
    <t>嗜好：ｱﾝｹｰﾄ回数</t>
    <rPh sb="0" eb="2">
      <t>シコウ</t>
    </rPh>
    <rPh sb="8" eb="10">
      <t>カイスウ</t>
    </rPh>
    <phoneticPr fontId="10"/>
  </si>
  <si>
    <t>嗜好：その他</t>
    <rPh sb="0" eb="2">
      <t>シコウ</t>
    </rPh>
    <rPh sb="5" eb="6">
      <t>タ</t>
    </rPh>
    <phoneticPr fontId="10"/>
  </si>
  <si>
    <t>嗜好：その他記述</t>
    <rPh sb="0" eb="2">
      <t>シコウ</t>
    </rPh>
    <rPh sb="5" eb="6">
      <t>タ</t>
    </rPh>
    <rPh sb="6" eb="8">
      <t>キジュツ</t>
    </rPh>
    <phoneticPr fontId="10"/>
  </si>
  <si>
    <t>嗜好：未把握</t>
    <rPh sb="0" eb="2">
      <t>シコウ</t>
    </rPh>
    <rPh sb="3" eb="4">
      <t>ミ</t>
    </rPh>
    <rPh sb="4" eb="6">
      <t>ハアク</t>
    </rPh>
    <phoneticPr fontId="10"/>
  </si>
  <si>
    <t>No.13</t>
    <phoneticPr fontId="10"/>
  </si>
  <si>
    <t>方法</t>
    <rPh sb="0" eb="2">
      <t>ホウホウ</t>
    </rPh>
    <phoneticPr fontId="3"/>
  </si>
  <si>
    <t>熱量</t>
    <rPh sb="0" eb="2">
      <t>ネツリョウ</t>
    </rPh>
    <phoneticPr fontId="10"/>
  </si>
  <si>
    <t>たんぱく質</t>
    <rPh sb="4" eb="5">
      <t>シツ</t>
    </rPh>
    <phoneticPr fontId="10"/>
  </si>
  <si>
    <t>脂質</t>
    <rPh sb="0" eb="2">
      <t>シシツ</t>
    </rPh>
    <phoneticPr fontId="10"/>
  </si>
  <si>
    <t>食塩</t>
    <rPh sb="0" eb="2">
      <t>ショクエン</t>
    </rPh>
    <phoneticPr fontId="10"/>
  </si>
  <si>
    <t>献立掲示：有</t>
    <rPh sb="0" eb="2">
      <t>コンダテ</t>
    </rPh>
    <rPh sb="2" eb="4">
      <t>ケイジ</t>
    </rPh>
    <rPh sb="5" eb="6">
      <t>ア</t>
    </rPh>
    <phoneticPr fontId="10"/>
  </si>
  <si>
    <t>表示：熱量</t>
    <rPh sb="0" eb="2">
      <t>ヒョウジ</t>
    </rPh>
    <rPh sb="3" eb="5">
      <t>ネツリョウ</t>
    </rPh>
    <phoneticPr fontId="10"/>
  </si>
  <si>
    <t>表示：たんぱく</t>
    <rPh sb="0" eb="2">
      <t>ヒョウジ</t>
    </rPh>
    <phoneticPr fontId="10"/>
  </si>
  <si>
    <t>表示：脂質</t>
    <rPh sb="0" eb="2">
      <t>ヒョウジ</t>
    </rPh>
    <rPh sb="3" eb="5">
      <t>シシツ</t>
    </rPh>
    <phoneticPr fontId="10"/>
  </si>
  <si>
    <t>表示：食塩</t>
    <rPh sb="0" eb="2">
      <t>ヒョウジ</t>
    </rPh>
    <rPh sb="3" eb="5">
      <t>ショクエン</t>
    </rPh>
    <phoneticPr fontId="10"/>
  </si>
  <si>
    <t>献立掲示：無</t>
    <rPh sb="0" eb="2">
      <t>コンダテ</t>
    </rPh>
    <rPh sb="2" eb="4">
      <t>ケイジ</t>
    </rPh>
    <rPh sb="5" eb="6">
      <t>ナ</t>
    </rPh>
    <phoneticPr fontId="10"/>
  </si>
  <si>
    <t>献立の掲示等</t>
    <rPh sb="0" eb="2">
      <t>コンダテ</t>
    </rPh>
    <rPh sb="3" eb="5">
      <t>ケイジ</t>
    </rPh>
    <rPh sb="5" eb="6">
      <t>トウ</t>
    </rPh>
    <phoneticPr fontId="10"/>
  </si>
  <si>
    <t>情報提供</t>
    <rPh sb="0" eb="2">
      <t>ジョウホウ</t>
    </rPh>
    <rPh sb="2" eb="4">
      <t>テイキョウ</t>
    </rPh>
    <phoneticPr fontId="10"/>
  </si>
  <si>
    <t>卓上メモ</t>
    <rPh sb="0" eb="2">
      <t>タクジョウ</t>
    </rPh>
    <phoneticPr fontId="10"/>
  </si>
  <si>
    <t>実物展示</t>
    <rPh sb="0" eb="2">
      <t>ジツブツ</t>
    </rPh>
    <rPh sb="2" eb="4">
      <t>テンジ</t>
    </rPh>
    <phoneticPr fontId="10"/>
  </si>
  <si>
    <t>給食訪問</t>
    <rPh sb="0" eb="2">
      <t>キュウショク</t>
    </rPh>
    <rPh sb="2" eb="4">
      <t>ホウモン</t>
    </rPh>
    <phoneticPr fontId="10"/>
  </si>
  <si>
    <t>ポスター</t>
    <phoneticPr fontId="10"/>
  </si>
  <si>
    <t>たより</t>
    <phoneticPr fontId="10"/>
  </si>
  <si>
    <t>個人</t>
    <rPh sb="0" eb="2">
      <t>コジン</t>
    </rPh>
    <phoneticPr fontId="10"/>
  </si>
  <si>
    <t>集団</t>
    <rPh sb="0" eb="2">
      <t>シュウダン</t>
    </rPh>
    <phoneticPr fontId="10"/>
  </si>
  <si>
    <t>栄養指導：有</t>
    <rPh sb="0" eb="2">
      <t>エイヨウ</t>
    </rPh>
    <rPh sb="2" eb="4">
      <t>シドウ</t>
    </rPh>
    <rPh sb="5" eb="6">
      <t>ア</t>
    </rPh>
    <phoneticPr fontId="10"/>
  </si>
  <si>
    <t>指導：個人</t>
    <rPh sb="0" eb="2">
      <t>シドウ</t>
    </rPh>
    <rPh sb="3" eb="5">
      <t>コジン</t>
    </rPh>
    <phoneticPr fontId="10"/>
  </si>
  <si>
    <t>指導：集団</t>
    <rPh sb="0" eb="2">
      <t>シドウ</t>
    </rPh>
    <rPh sb="3" eb="5">
      <t>シュウダン</t>
    </rPh>
    <phoneticPr fontId="10"/>
  </si>
  <si>
    <t>栄養指導：無</t>
    <rPh sb="0" eb="2">
      <t>エイヨウ</t>
    </rPh>
    <rPh sb="2" eb="4">
      <t>シドウ</t>
    </rPh>
    <rPh sb="5" eb="6">
      <t>ナ</t>
    </rPh>
    <phoneticPr fontId="10"/>
  </si>
  <si>
    <t>情報提供：卓上</t>
    <rPh sb="0" eb="2">
      <t>ジョウホウ</t>
    </rPh>
    <rPh sb="2" eb="4">
      <t>テイキョウ</t>
    </rPh>
    <rPh sb="5" eb="7">
      <t>タクジョウ</t>
    </rPh>
    <phoneticPr fontId="10"/>
  </si>
  <si>
    <t>情報提供：実物展示</t>
    <rPh sb="0" eb="2">
      <t>ジョウホウ</t>
    </rPh>
    <rPh sb="2" eb="4">
      <t>テイキョウ</t>
    </rPh>
    <rPh sb="5" eb="7">
      <t>ジツブツ</t>
    </rPh>
    <rPh sb="7" eb="9">
      <t>テンジ</t>
    </rPh>
    <phoneticPr fontId="10"/>
  </si>
  <si>
    <t>情報提供：訪問</t>
    <rPh sb="0" eb="2">
      <t>ジョウホウ</t>
    </rPh>
    <rPh sb="2" eb="4">
      <t>テイキョウ</t>
    </rPh>
    <rPh sb="5" eb="7">
      <t>ホウモン</t>
    </rPh>
    <phoneticPr fontId="10"/>
  </si>
  <si>
    <t>情報提供：ポスター</t>
    <rPh sb="0" eb="2">
      <t>ジョウホウ</t>
    </rPh>
    <rPh sb="2" eb="4">
      <t>テイキョウ</t>
    </rPh>
    <phoneticPr fontId="10"/>
  </si>
  <si>
    <t>情報提供：たより</t>
    <rPh sb="0" eb="2">
      <t>ジョウホウ</t>
    </rPh>
    <rPh sb="2" eb="4">
      <t>テイキョウ</t>
    </rPh>
    <phoneticPr fontId="10"/>
  </si>
  <si>
    <t>情報提供：その他</t>
    <rPh sb="0" eb="2">
      <t>ジョウホウ</t>
    </rPh>
    <rPh sb="2" eb="4">
      <t>テイキョウ</t>
    </rPh>
    <rPh sb="7" eb="8">
      <t>タ</t>
    </rPh>
    <phoneticPr fontId="10"/>
  </si>
  <si>
    <t>情報提供：その他記述</t>
    <rPh sb="0" eb="2">
      <t>ジョウホウ</t>
    </rPh>
    <rPh sb="2" eb="4">
      <t>テイキョウ</t>
    </rPh>
    <rPh sb="7" eb="8">
      <t>タ</t>
    </rPh>
    <rPh sb="8" eb="10">
      <t>キジュツ</t>
    </rPh>
    <phoneticPr fontId="10"/>
  </si>
  <si>
    <t>栄養食事指導</t>
    <rPh sb="0" eb="2">
      <t>エイヨウ</t>
    </rPh>
    <rPh sb="2" eb="4">
      <t>ショクジ</t>
    </rPh>
    <rPh sb="4" eb="6">
      <t>シドウ</t>
    </rPh>
    <phoneticPr fontId="10"/>
  </si>
  <si>
    <t>有</t>
    <rPh sb="0" eb="1">
      <t>アリ</t>
    </rPh>
    <phoneticPr fontId="10"/>
  </si>
  <si>
    <t>情報提供：有</t>
    <rPh sb="0" eb="2">
      <t>ジョウホウ</t>
    </rPh>
    <rPh sb="2" eb="4">
      <t>テイキョウ</t>
    </rPh>
    <rPh sb="5" eb="6">
      <t>アリ</t>
    </rPh>
    <phoneticPr fontId="10"/>
  </si>
  <si>
    <t>情報提供：無</t>
    <rPh sb="0" eb="2">
      <t>ジョウホウ</t>
    </rPh>
    <rPh sb="2" eb="4">
      <t>テイキョウ</t>
    </rPh>
    <rPh sb="5" eb="6">
      <t>ム</t>
    </rPh>
    <phoneticPr fontId="10"/>
  </si>
  <si>
    <t>業務委託</t>
    <rPh sb="0" eb="2">
      <t>ギョウム</t>
    </rPh>
    <rPh sb="2" eb="4">
      <t>イタク</t>
    </rPh>
    <phoneticPr fontId="10"/>
  </si>
  <si>
    <t>委託</t>
    <rPh sb="0" eb="2">
      <t>イタク</t>
    </rPh>
    <phoneticPr fontId="10"/>
  </si>
  <si>
    <t>契約書</t>
    <rPh sb="0" eb="3">
      <t>ケイヤクショ</t>
    </rPh>
    <phoneticPr fontId="3"/>
  </si>
  <si>
    <t>委託事業者</t>
    <rPh sb="0" eb="2">
      <t>イタク</t>
    </rPh>
    <rPh sb="2" eb="5">
      <t>ジギョウシャ</t>
    </rPh>
    <phoneticPr fontId="3"/>
  </si>
  <si>
    <t>委託事業者</t>
    <rPh sb="0" eb="2">
      <t>イタク</t>
    </rPh>
    <rPh sb="2" eb="5">
      <t>ジギョウシャ</t>
    </rPh>
    <phoneticPr fontId="10"/>
  </si>
  <si>
    <t>マニュアル</t>
    <phoneticPr fontId="10"/>
  </si>
  <si>
    <t>連絡網</t>
    <rPh sb="0" eb="3">
      <t>レンラクモウ</t>
    </rPh>
    <phoneticPr fontId="10"/>
  </si>
  <si>
    <t>供給体制</t>
    <rPh sb="0" eb="2">
      <t>キョウキュウ</t>
    </rPh>
    <rPh sb="2" eb="4">
      <t>タイセイ</t>
    </rPh>
    <phoneticPr fontId="10"/>
  </si>
  <si>
    <t>災：マニュアル有</t>
    <rPh sb="0" eb="1">
      <t>サイ</t>
    </rPh>
    <rPh sb="7" eb="8">
      <t>ア</t>
    </rPh>
    <phoneticPr fontId="10"/>
  </si>
  <si>
    <t>災：マニュアル無</t>
    <rPh sb="0" eb="1">
      <t>サイ</t>
    </rPh>
    <rPh sb="7" eb="8">
      <t>ナ</t>
    </rPh>
    <phoneticPr fontId="10"/>
  </si>
  <si>
    <t>災：連絡網有</t>
    <rPh sb="0" eb="1">
      <t>サイ</t>
    </rPh>
    <rPh sb="2" eb="5">
      <t>レンラクモウ</t>
    </rPh>
    <rPh sb="5" eb="6">
      <t>ア</t>
    </rPh>
    <phoneticPr fontId="10"/>
  </si>
  <si>
    <t>災：連絡網無</t>
    <rPh sb="0" eb="1">
      <t>サイ</t>
    </rPh>
    <rPh sb="2" eb="5">
      <t>レンラクモウ</t>
    </rPh>
    <rPh sb="5" eb="6">
      <t>ナ</t>
    </rPh>
    <phoneticPr fontId="10"/>
  </si>
  <si>
    <t>災：供給体制有</t>
    <rPh sb="0" eb="1">
      <t>サイ</t>
    </rPh>
    <rPh sb="2" eb="4">
      <t>キョウキュウ</t>
    </rPh>
    <rPh sb="4" eb="6">
      <t>タイセイ</t>
    </rPh>
    <rPh sb="6" eb="7">
      <t>ア</t>
    </rPh>
    <phoneticPr fontId="10"/>
  </si>
  <si>
    <t>災：供給体制無</t>
    <rPh sb="0" eb="1">
      <t>サイ</t>
    </rPh>
    <rPh sb="2" eb="4">
      <t>キョウキュウ</t>
    </rPh>
    <rPh sb="4" eb="6">
      <t>タイセイ</t>
    </rPh>
    <rPh sb="6" eb="7">
      <t>ナ</t>
    </rPh>
    <phoneticPr fontId="10"/>
  </si>
  <si>
    <t>災害時等の対応体制</t>
    <rPh sb="0" eb="3">
      <t>サイガイジ</t>
    </rPh>
    <rPh sb="3" eb="4">
      <t>トウ</t>
    </rPh>
    <rPh sb="5" eb="7">
      <t>タイオウ</t>
    </rPh>
    <rPh sb="7" eb="9">
      <t>タイセイ</t>
    </rPh>
    <phoneticPr fontId="3"/>
  </si>
  <si>
    <t>設備</t>
    <rPh sb="0" eb="2">
      <t>セツビ</t>
    </rPh>
    <phoneticPr fontId="10"/>
  </si>
  <si>
    <t>備蓄食品</t>
    <rPh sb="0" eb="2">
      <t>ビチク</t>
    </rPh>
    <rPh sb="2" eb="4">
      <t>ショクヒン</t>
    </rPh>
    <phoneticPr fontId="10"/>
  </si>
  <si>
    <t>水</t>
    <rPh sb="0" eb="1">
      <t>ミズ</t>
    </rPh>
    <phoneticPr fontId="10"/>
  </si>
  <si>
    <t>熱源</t>
    <rPh sb="0" eb="2">
      <t>ネツゲン</t>
    </rPh>
    <phoneticPr fontId="10"/>
  </si>
  <si>
    <t>調理器具</t>
    <rPh sb="0" eb="2">
      <t>チョウリ</t>
    </rPh>
    <rPh sb="2" eb="4">
      <t>キグ</t>
    </rPh>
    <phoneticPr fontId="10"/>
  </si>
  <si>
    <t>食器等</t>
    <rPh sb="0" eb="2">
      <t>ショッキ</t>
    </rPh>
    <rPh sb="2" eb="3">
      <t>トウ</t>
    </rPh>
    <phoneticPr fontId="10"/>
  </si>
  <si>
    <t>リスト</t>
    <phoneticPr fontId="10"/>
  </si>
  <si>
    <t>保管周知</t>
    <rPh sb="0" eb="2">
      <t>ホカン</t>
    </rPh>
    <rPh sb="2" eb="4">
      <t>シュウチ</t>
    </rPh>
    <phoneticPr fontId="10"/>
  </si>
  <si>
    <t>人分</t>
    <rPh sb="0" eb="1">
      <t>ニン</t>
    </rPh>
    <rPh sb="1" eb="2">
      <t>ブン</t>
    </rPh>
    <phoneticPr fontId="10"/>
  </si>
  <si>
    <t>設備：水：有</t>
    <rPh sb="0" eb="2">
      <t>セツビ</t>
    </rPh>
    <rPh sb="3" eb="4">
      <t>ミズ</t>
    </rPh>
    <rPh sb="5" eb="6">
      <t>ア</t>
    </rPh>
    <phoneticPr fontId="10"/>
  </si>
  <si>
    <t>設備：水：無</t>
    <rPh sb="0" eb="2">
      <t>セツビ</t>
    </rPh>
    <rPh sb="3" eb="4">
      <t>ミズ</t>
    </rPh>
    <rPh sb="5" eb="6">
      <t>ナ</t>
    </rPh>
    <phoneticPr fontId="10"/>
  </si>
  <si>
    <t>設備：熱源：有</t>
    <rPh sb="0" eb="2">
      <t>セツビ</t>
    </rPh>
    <rPh sb="3" eb="5">
      <t>ネツゲン</t>
    </rPh>
    <rPh sb="6" eb="7">
      <t>ア</t>
    </rPh>
    <phoneticPr fontId="10"/>
  </si>
  <si>
    <t>設備：熱源：無</t>
    <rPh sb="0" eb="2">
      <t>セツビ</t>
    </rPh>
    <rPh sb="3" eb="5">
      <t>ネツゲン</t>
    </rPh>
    <rPh sb="6" eb="7">
      <t>ナ</t>
    </rPh>
    <phoneticPr fontId="10"/>
  </si>
  <si>
    <t>設備：調理器具：有</t>
    <rPh sb="0" eb="2">
      <t>セツビ</t>
    </rPh>
    <rPh sb="3" eb="5">
      <t>チョウリ</t>
    </rPh>
    <rPh sb="5" eb="7">
      <t>キグ</t>
    </rPh>
    <rPh sb="8" eb="9">
      <t>ア</t>
    </rPh>
    <phoneticPr fontId="10"/>
  </si>
  <si>
    <t>設備：調理器具：無</t>
    <rPh sb="0" eb="2">
      <t>セツビ</t>
    </rPh>
    <rPh sb="3" eb="5">
      <t>チョウリ</t>
    </rPh>
    <rPh sb="5" eb="7">
      <t>キグ</t>
    </rPh>
    <rPh sb="8" eb="9">
      <t>ナ</t>
    </rPh>
    <phoneticPr fontId="10"/>
  </si>
  <si>
    <t>設備：食器：有</t>
    <rPh sb="0" eb="2">
      <t>セツビ</t>
    </rPh>
    <rPh sb="3" eb="5">
      <t>ショッキ</t>
    </rPh>
    <rPh sb="6" eb="7">
      <t>ア</t>
    </rPh>
    <phoneticPr fontId="10"/>
  </si>
  <si>
    <t>設備：食器：無</t>
    <rPh sb="0" eb="2">
      <t>セツビ</t>
    </rPh>
    <rPh sb="3" eb="5">
      <t>ショッキ</t>
    </rPh>
    <rPh sb="6" eb="7">
      <t>ナ</t>
    </rPh>
    <phoneticPr fontId="10"/>
  </si>
  <si>
    <t>非常時献立：有</t>
    <rPh sb="0" eb="2">
      <t>ヒジョウ</t>
    </rPh>
    <rPh sb="2" eb="3">
      <t>ジ</t>
    </rPh>
    <rPh sb="3" eb="5">
      <t>コンダテ</t>
    </rPh>
    <rPh sb="6" eb="7">
      <t>ア</t>
    </rPh>
    <phoneticPr fontId="10"/>
  </si>
  <si>
    <t>献立：日分</t>
    <rPh sb="0" eb="2">
      <t>コンダテ</t>
    </rPh>
    <rPh sb="3" eb="5">
      <t>ニチブン</t>
    </rPh>
    <phoneticPr fontId="10"/>
  </si>
  <si>
    <t>献立：人分</t>
    <rPh sb="0" eb="2">
      <t>コンダテ</t>
    </rPh>
    <rPh sb="3" eb="4">
      <t>ニン</t>
    </rPh>
    <rPh sb="4" eb="5">
      <t>ブン</t>
    </rPh>
    <phoneticPr fontId="10"/>
  </si>
  <si>
    <t>非常時献立：無</t>
    <rPh sb="0" eb="3">
      <t>ヒジョウジ</t>
    </rPh>
    <rPh sb="3" eb="5">
      <t>コンダテ</t>
    </rPh>
    <rPh sb="6" eb="7">
      <t>ナ</t>
    </rPh>
    <phoneticPr fontId="10"/>
  </si>
  <si>
    <t>備蓄リスト：有</t>
    <rPh sb="0" eb="2">
      <t>ビチク</t>
    </rPh>
    <rPh sb="6" eb="7">
      <t>ア</t>
    </rPh>
    <phoneticPr fontId="10"/>
  </si>
  <si>
    <t>備蓄リスト：無</t>
    <rPh sb="0" eb="2">
      <t>ビチク</t>
    </rPh>
    <rPh sb="6" eb="7">
      <t>ナ</t>
    </rPh>
    <phoneticPr fontId="10"/>
  </si>
  <si>
    <t>保管場所周知：無</t>
    <rPh sb="0" eb="2">
      <t>ホカン</t>
    </rPh>
    <rPh sb="2" eb="4">
      <t>バショ</t>
    </rPh>
    <rPh sb="4" eb="6">
      <t>シュウチ</t>
    </rPh>
    <rPh sb="7" eb="8">
      <t>ナ</t>
    </rPh>
    <phoneticPr fontId="10"/>
  </si>
  <si>
    <t>食／日</t>
    <rPh sb="0" eb="1">
      <t>ショク</t>
    </rPh>
    <rPh sb="2" eb="3">
      <t>ヒ</t>
    </rPh>
    <phoneticPr fontId="10"/>
  </si>
  <si>
    <t>非常用献立</t>
    <rPh sb="0" eb="3">
      <t>ヒジョウヨウ</t>
    </rPh>
    <rPh sb="3" eb="5">
      <t>コンダテ</t>
    </rPh>
    <phoneticPr fontId="10"/>
  </si>
  <si>
    <t>給食会議</t>
    <rPh sb="0" eb="2">
      <t>キュウショク</t>
    </rPh>
    <rPh sb="2" eb="4">
      <t>カイギ</t>
    </rPh>
    <phoneticPr fontId="10"/>
  </si>
  <si>
    <t>記録</t>
    <rPh sb="0" eb="2">
      <t>キロク</t>
    </rPh>
    <phoneticPr fontId="10"/>
  </si>
  <si>
    <t>会議録：有</t>
    <rPh sb="0" eb="3">
      <t>カイギロク</t>
    </rPh>
    <rPh sb="4" eb="5">
      <t>ア</t>
    </rPh>
    <phoneticPr fontId="10"/>
  </si>
  <si>
    <t>会議録：無</t>
    <rPh sb="0" eb="3">
      <t>カイギロク</t>
    </rPh>
    <rPh sb="4" eb="5">
      <t>ナ</t>
    </rPh>
    <phoneticPr fontId="10"/>
  </si>
  <si>
    <t>月1以上</t>
    <rPh sb="0" eb="1">
      <t>ツキ</t>
    </rPh>
    <rPh sb="2" eb="4">
      <t>イジョウ</t>
    </rPh>
    <phoneticPr fontId="10"/>
  </si>
  <si>
    <t>それ以外</t>
    <rPh sb="2" eb="4">
      <t>イガイ</t>
    </rPh>
    <phoneticPr fontId="10"/>
  </si>
  <si>
    <t>会議：有</t>
    <rPh sb="0" eb="2">
      <t>カイギ</t>
    </rPh>
    <rPh sb="3" eb="4">
      <t>アリ</t>
    </rPh>
    <phoneticPr fontId="10"/>
  </si>
  <si>
    <t>委託：有</t>
    <rPh sb="0" eb="2">
      <t>イタク</t>
    </rPh>
    <rPh sb="3" eb="4">
      <t>ア</t>
    </rPh>
    <phoneticPr fontId="10"/>
  </si>
  <si>
    <t>委託：無</t>
    <rPh sb="0" eb="2">
      <t>イタク</t>
    </rPh>
    <rPh sb="3" eb="4">
      <t>ナ</t>
    </rPh>
    <phoneticPr fontId="10"/>
  </si>
  <si>
    <t>契約書：有</t>
    <rPh sb="0" eb="3">
      <t>ケイヤクショ</t>
    </rPh>
    <rPh sb="4" eb="5">
      <t>ア</t>
    </rPh>
    <phoneticPr fontId="10"/>
  </si>
  <si>
    <t>契約書：無</t>
    <rPh sb="0" eb="3">
      <t>ケイヤクショ</t>
    </rPh>
    <rPh sb="4" eb="5">
      <t>ナ</t>
    </rPh>
    <phoneticPr fontId="10"/>
  </si>
  <si>
    <t>非常献立：有</t>
    <rPh sb="0" eb="2">
      <t>ヒジョウ</t>
    </rPh>
    <rPh sb="2" eb="4">
      <t>コンダテ</t>
    </rPh>
    <rPh sb="5" eb="6">
      <t>アリ</t>
    </rPh>
    <phoneticPr fontId="10"/>
  </si>
  <si>
    <t>非常献立：無</t>
    <rPh sb="0" eb="4">
      <t>ヒジョウコンダテ</t>
    </rPh>
    <rPh sb="5" eb="6">
      <t>ナ</t>
    </rPh>
    <phoneticPr fontId="10"/>
  </si>
  <si>
    <t>保管場所周知：有</t>
    <rPh sb="0" eb="2">
      <t>ホカン</t>
    </rPh>
    <rPh sb="2" eb="4">
      <t>バショ</t>
    </rPh>
    <rPh sb="4" eb="6">
      <t>シュウチ</t>
    </rPh>
    <rPh sb="7" eb="8">
      <t>ア</t>
    </rPh>
    <phoneticPr fontId="10"/>
  </si>
  <si>
    <t>会議：無</t>
    <rPh sb="0" eb="2">
      <t>カイギ</t>
    </rPh>
    <rPh sb="3" eb="4">
      <t>ム</t>
    </rPh>
    <phoneticPr fontId="10"/>
  </si>
  <si>
    <t>給食会議メンバー</t>
    <rPh sb="0" eb="2">
      <t>キュウショク</t>
    </rPh>
    <rPh sb="2" eb="4">
      <t>カイギ</t>
    </rPh>
    <phoneticPr fontId="10"/>
  </si>
  <si>
    <t>管理者</t>
    <rPh sb="0" eb="3">
      <t>カンリシャ</t>
    </rPh>
    <phoneticPr fontId="10"/>
  </si>
  <si>
    <t>委託責任者</t>
    <rPh sb="0" eb="2">
      <t>イタク</t>
    </rPh>
    <rPh sb="2" eb="5">
      <t>セキニンシャ</t>
    </rPh>
    <phoneticPr fontId="10"/>
  </si>
  <si>
    <t>栄養士</t>
    <rPh sb="0" eb="3">
      <t>エイヨウシ</t>
    </rPh>
    <phoneticPr fontId="10"/>
  </si>
  <si>
    <t>給食利用者</t>
    <rPh sb="0" eb="2">
      <t>キュウショク</t>
    </rPh>
    <rPh sb="2" eb="5">
      <t>リヨウシャ</t>
    </rPh>
    <phoneticPr fontId="10"/>
  </si>
  <si>
    <t>主治医等</t>
    <rPh sb="0" eb="3">
      <t>シュジイ</t>
    </rPh>
    <rPh sb="3" eb="4">
      <t>トウ</t>
    </rPh>
    <phoneticPr fontId="10"/>
  </si>
  <si>
    <t>介護・看護</t>
    <rPh sb="0" eb="2">
      <t>カイゴ</t>
    </rPh>
    <rPh sb="3" eb="5">
      <t>カンゴ</t>
    </rPh>
    <phoneticPr fontId="10"/>
  </si>
  <si>
    <t>会議ﾒﾝﾊﾞｰ：管理者</t>
    <rPh sb="0" eb="2">
      <t>カイギ</t>
    </rPh>
    <rPh sb="8" eb="11">
      <t>カンリシャ</t>
    </rPh>
    <phoneticPr fontId="10"/>
  </si>
  <si>
    <t>会議ﾒﾝﾊﾞｰ：委託責任</t>
    <rPh sb="0" eb="2">
      <t>カイギ</t>
    </rPh>
    <rPh sb="8" eb="10">
      <t>イタク</t>
    </rPh>
    <phoneticPr fontId="10"/>
  </si>
  <si>
    <t>会議ﾒﾝﾊﾞｰ：栄養士</t>
    <rPh sb="0" eb="2">
      <t>カイギ</t>
    </rPh>
    <rPh sb="8" eb="11">
      <t>エイヨウシ</t>
    </rPh>
    <phoneticPr fontId="10"/>
  </si>
  <si>
    <t>会議ﾒﾝﾊﾞｰ：調理師</t>
    <rPh sb="0" eb="2">
      <t>カイギ</t>
    </rPh>
    <rPh sb="8" eb="11">
      <t>チョウリシ</t>
    </rPh>
    <phoneticPr fontId="10"/>
  </si>
  <si>
    <t>会議ﾒﾝﾊﾞｰ：利用者</t>
    <rPh sb="0" eb="2">
      <t>カイギ</t>
    </rPh>
    <rPh sb="8" eb="11">
      <t>リヨウシャ</t>
    </rPh>
    <phoneticPr fontId="10"/>
  </si>
  <si>
    <t>会議ﾒﾝﾊﾞｰ：主治医等</t>
    <rPh sb="0" eb="2">
      <t>カイギ</t>
    </rPh>
    <rPh sb="8" eb="11">
      <t>シュジイ</t>
    </rPh>
    <rPh sb="11" eb="12">
      <t>トウ</t>
    </rPh>
    <phoneticPr fontId="10"/>
  </si>
  <si>
    <t>会議ﾒﾝﾊﾞｰ：介護等</t>
    <rPh sb="0" eb="2">
      <t>カイギ</t>
    </rPh>
    <rPh sb="8" eb="10">
      <t>カイゴ</t>
    </rPh>
    <rPh sb="10" eb="11">
      <t>トウ</t>
    </rPh>
    <phoneticPr fontId="10"/>
  </si>
  <si>
    <t>会議ﾒﾝﾊﾞｰ：その他</t>
    <rPh sb="0" eb="2">
      <t>カイギ</t>
    </rPh>
    <rPh sb="10" eb="11">
      <t>タ</t>
    </rPh>
    <phoneticPr fontId="10"/>
  </si>
  <si>
    <t>会議ﾒﾝﾊﾞｰ：その他記述</t>
    <rPh sb="0" eb="2">
      <t>カイギ</t>
    </rPh>
    <rPh sb="10" eb="11">
      <t>タ</t>
    </rPh>
    <rPh sb="11" eb="13">
      <t>キジュツ</t>
    </rPh>
    <phoneticPr fontId="10"/>
  </si>
  <si>
    <t>給食数</t>
    <rPh sb="0" eb="2">
      <t>キュウショク</t>
    </rPh>
    <rPh sb="2" eb="3">
      <t>スウ</t>
    </rPh>
    <phoneticPr fontId="10"/>
  </si>
  <si>
    <t>職員</t>
    <rPh sb="0" eb="2">
      <t>ショクイン</t>
    </rPh>
    <phoneticPr fontId="10"/>
  </si>
  <si>
    <t>朝</t>
    <rPh sb="0" eb="1">
      <t>アサ</t>
    </rPh>
    <phoneticPr fontId="10"/>
  </si>
  <si>
    <t>昼</t>
    <rPh sb="0" eb="1">
      <t>ヒル</t>
    </rPh>
    <phoneticPr fontId="10"/>
  </si>
  <si>
    <t>夕</t>
    <rPh sb="0" eb="1">
      <t>ユウ</t>
    </rPh>
    <phoneticPr fontId="10"/>
  </si>
  <si>
    <t>夜食</t>
    <rPh sb="0" eb="2">
      <t>ヤショク</t>
    </rPh>
    <phoneticPr fontId="10"/>
  </si>
  <si>
    <t>合計</t>
    <rPh sb="0" eb="2">
      <t>ゴウケイ</t>
    </rPh>
    <phoneticPr fontId="10"/>
  </si>
  <si>
    <t>職員食：朝</t>
    <rPh sb="0" eb="2">
      <t>ショクイン</t>
    </rPh>
    <rPh sb="2" eb="3">
      <t>ショク</t>
    </rPh>
    <rPh sb="4" eb="5">
      <t>アサ</t>
    </rPh>
    <phoneticPr fontId="10"/>
  </si>
  <si>
    <t>職員食：昼</t>
    <rPh sb="0" eb="2">
      <t>ショクイン</t>
    </rPh>
    <rPh sb="2" eb="3">
      <t>ショク</t>
    </rPh>
    <rPh sb="4" eb="5">
      <t>ヒル</t>
    </rPh>
    <phoneticPr fontId="10"/>
  </si>
  <si>
    <t>職員食：夕</t>
    <rPh sb="0" eb="2">
      <t>ショクイン</t>
    </rPh>
    <rPh sb="2" eb="3">
      <t>ショク</t>
    </rPh>
    <rPh sb="4" eb="5">
      <t>ユウ</t>
    </rPh>
    <phoneticPr fontId="10"/>
  </si>
  <si>
    <t>職員食：夜食</t>
    <rPh sb="0" eb="2">
      <t>ショクイン</t>
    </rPh>
    <rPh sb="2" eb="3">
      <t>ショク</t>
    </rPh>
    <rPh sb="4" eb="6">
      <t>ヤショク</t>
    </rPh>
    <phoneticPr fontId="10"/>
  </si>
  <si>
    <t>職員食：合計</t>
    <rPh sb="0" eb="2">
      <t>ショクイン</t>
    </rPh>
    <rPh sb="2" eb="3">
      <t>ショク</t>
    </rPh>
    <rPh sb="4" eb="6">
      <t>ゴウケイ</t>
    </rPh>
    <phoneticPr fontId="10"/>
  </si>
  <si>
    <t>食数：朝総計</t>
    <rPh sb="0" eb="1">
      <t>ショク</t>
    </rPh>
    <rPh sb="1" eb="2">
      <t>スウ</t>
    </rPh>
    <rPh sb="3" eb="4">
      <t>アサ</t>
    </rPh>
    <rPh sb="4" eb="6">
      <t>ソウケイ</t>
    </rPh>
    <phoneticPr fontId="10"/>
  </si>
  <si>
    <t>食数：昼総計</t>
    <rPh sb="0" eb="1">
      <t>ショク</t>
    </rPh>
    <rPh sb="1" eb="2">
      <t>スウ</t>
    </rPh>
    <rPh sb="3" eb="4">
      <t>ヒル</t>
    </rPh>
    <rPh sb="4" eb="6">
      <t>ソウケイ</t>
    </rPh>
    <phoneticPr fontId="10"/>
  </si>
  <si>
    <t>食数：夕総計</t>
    <rPh sb="0" eb="1">
      <t>ショク</t>
    </rPh>
    <rPh sb="1" eb="2">
      <t>スウ</t>
    </rPh>
    <rPh sb="3" eb="4">
      <t>ユウ</t>
    </rPh>
    <rPh sb="4" eb="6">
      <t>ソウケイ</t>
    </rPh>
    <phoneticPr fontId="10"/>
  </si>
  <si>
    <t>食数：夜食総計</t>
    <rPh sb="0" eb="2">
      <t>ショクスウ</t>
    </rPh>
    <rPh sb="3" eb="5">
      <t>ヤショク</t>
    </rPh>
    <rPh sb="5" eb="7">
      <t>ソウケイ</t>
    </rPh>
    <phoneticPr fontId="10"/>
  </si>
  <si>
    <t>食数：総合計</t>
    <rPh sb="0" eb="1">
      <t>ショク</t>
    </rPh>
    <rPh sb="1" eb="2">
      <t>スウ</t>
    </rPh>
    <rPh sb="3" eb="6">
      <t>ソウゴウケイ</t>
    </rPh>
    <phoneticPr fontId="10"/>
  </si>
  <si>
    <t>入所者</t>
    <rPh sb="0" eb="3">
      <t>ニュウショシャ</t>
    </rPh>
    <phoneticPr fontId="10"/>
  </si>
  <si>
    <t>ショートステイ</t>
    <phoneticPr fontId="10"/>
  </si>
  <si>
    <t>ｼｮｰﾄｽﾃｲ</t>
    <phoneticPr fontId="10"/>
  </si>
  <si>
    <t>保健所集約用シート</t>
    <rPh sb="0" eb="3">
      <t>ホケンジョ</t>
    </rPh>
    <rPh sb="3" eb="5">
      <t>シュウヤク</t>
    </rPh>
    <rPh sb="5" eb="6">
      <t>ヨウ</t>
    </rPh>
    <phoneticPr fontId="10"/>
  </si>
  <si>
    <r>
      <t>　給食施設においては、本シートは使用しません。</t>
    </r>
    <r>
      <rPr>
        <sz val="11"/>
        <color rgb="FFFF0000"/>
        <rFont val="ＭＳ Ｐゴシック"/>
        <family val="3"/>
        <charset val="128"/>
      </rPr>
      <t>削除や改変はしない</t>
    </r>
    <r>
      <rPr>
        <sz val="10"/>
        <color theme="1"/>
        <rFont val="ＭＳ Ｐゴシック"/>
        <family val="2"/>
        <charset val="128"/>
      </rPr>
      <t>ようお願いします。</t>
    </r>
    <rPh sb="1" eb="3">
      <t>キュウショク</t>
    </rPh>
    <rPh sb="3" eb="5">
      <t>シセツ</t>
    </rPh>
    <rPh sb="11" eb="12">
      <t>ホン</t>
    </rPh>
    <rPh sb="16" eb="18">
      <t>シヨウ</t>
    </rPh>
    <rPh sb="23" eb="25">
      <t>サクジョ</t>
    </rPh>
    <rPh sb="26" eb="28">
      <t>カイヘン</t>
    </rPh>
    <rPh sb="35" eb="36">
      <t>ネガ</t>
    </rPh>
    <phoneticPr fontId="10"/>
  </si>
  <si>
    <t>*</t>
  </si>
  <si>
    <t>*</t>
    <phoneticPr fontId="1"/>
  </si>
  <si>
    <t>CH列関数あり</t>
    <rPh sb="2" eb="3">
      <t>レツ</t>
    </rPh>
    <rPh sb="3" eb="5">
      <t>カンスウ</t>
    </rPh>
    <phoneticPr fontId="1"/>
  </si>
  <si>
    <t>No.21</t>
    <phoneticPr fontId="1"/>
  </si>
  <si>
    <t>給食数・定員数</t>
    <rPh sb="0" eb="3">
      <t>キュウショクスウ</t>
    </rPh>
    <rPh sb="4" eb="6">
      <t>テイイン</t>
    </rPh>
    <rPh sb="6" eb="7">
      <t>スウ</t>
    </rPh>
    <phoneticPr fontId="1"/>
  </si>
  <si>
    <t>入所者等計</t>
    <rPh sb="0" eb="3">
      <t>ニュウショシャ</t>
    </rPh>
    <rPh sb="3" eb="4">
      <t>トウ</t>
    </rPh>
    <rPh sb="4" eb="5">
      <t>ケイ</t>
    </rPh>
    <phoneticPr fontId="1"/>
  </si>
  <si>
    <t>定員・届出食数</t>
    <rPh sb="0" eb="2">
      <t>テイイン</t>
    </rPh>
    <rPh sb="3" eb="5">
      <t>トドケデ</t>
    </rPh>
    <rPh sb="5" eb="7">
      <t>ショクスウ</t>
    </rPh>
    <phoneticPr fontId="1"/>
  </si>
  <si>
    <t>*</t>
    <phoneticPr fontId="1"/>
  </si>
  <si>
    <r>
      <t>斜体</t>
    </r>
    <r>
      <rPr>
        <b/>
        <i/>
        <sz val="10"/>
        <color theme="1"/>
        <rFont val="ＭＳ Ｐゴシック"/>
        <family val="3"/>
        <charset val="128"/>
      </rPr>
      <t>FALSE</t>
    </r>
    <r>
      <rPr>
        <sz val="10"/>
        <color theme="1"/>
        <rFont val="ＭＳ Ｐゴシック"/>
        <family val="2"/>
        <charset val="128"/>
      </rPr>
      <t>は、ﾁｪｯｸｳｯｸｽのﾘﾝｸ外のもの</t>
    </r>
    <rPh sb="0" eb="2">
      <t>シャタイ</t>
    </rPh>
    <rPh sb="21" eb="22">
      <t>ガイ</t>
    </rPh>
    <phoneticPr fontId="1"/>
  </si>
  <si>
    <t>通所</t>
    <rPh sb="0" eb="2">
      <t>ツウショ</t>
    </rPh>
    <phoneticPr fontId="10"/>
  </si>
  <si>
    <t>入所食数：朝</t>
    <rPh sb="0" eb="2">
      <t>ニュウショ</t>
    </rPh>
    <rPh sb="2" eb="3">
      <t>ショク</t>
    </rPh>
    <rPh sb="3" eb="4">
      <t>スウ</t>
    </rPh>
    <rPh sb="5" eb="6">
      <t>アサ</t>
    </rPh>
    <phoneticPr fontId="10"/>
  </si>
  <si>
    <t>入所食数：昼</t>
    <rPh sb="0" eb="2">
      <t>ニュウショ</t>
    </rPh>
    <rPh sb="2" eb="3">
      <t>ショク</t>
    </rPh>
    <rPh sb="3" eb="4">
      <t>スウ</t>
    </rPh>
    <rPh sb="5" eb="6">
      <t>ヒル</t>
    </rPh>
    <phoneticPr fontId="10"/>
  </si>
  <si>
    <t>入所食数：夕</t>
    <rPh sb="0" eb="2">
      <t>ニュウショ</t>
    </rPh>
    <rPh sb="2" eb="3">
      <t>ショク</t>
    </rPh>
    <rPh sb="3" eb="4">
      <t>スウ</t>
    </rPh>
    <rPh sb="5" eb="6">
      <t>ユウ</t>
    </rPh>
    <phoneticPr fontId="10"/>
  </si>
  <si>
    <t>入所食数：夜食</t>
    <rPh sb="0" eb="2">
      <t>ニュウショ</t>
    </rPh>
    <rPh sb="2" eb="4">
      <t>ショクスウ</t>
    </rPh>
    <rPh sb="5" eb="7">
      <t>ヤショク</t>
    </rPh>
    <phoneticPr fontId="10"/>
  </si>
  <si>
    <t>入所食数：合計</t>
    <rPh sb="0" eb="2">
      <t>ニュウショ</t>
    </rPh>
    <rPh sb="2" eb="3">
      <t>ショク</t>
    </rPh>
    <rPh sb="3" eb="4">
      <t>スウ</t>
    </rPh>
    <rPh sb="5" eb="7">
      <t>ゴウケイ</t>
    </rPh>
    <phoneticPr fontId="10"/>
  </si>
  <si>
    <t>ｼｮｰﾄ食数：朝</t>
    <rPh sb="4" eb="5">
      <t>ショク</t>
    </rPh>
    <rPh sb="5" eb="6">
      <t>スウ</t>
    </rPh>
    <rPh sb="7" eb="8">
      <t>アサ</t>
    </rPh>
    <phoneticPr fontId="10"/>
  </si>
  <si>
    <t>ｼｮｰﾄ食数：昼</t>
    <rPh sb="4" eb="5">
      <t>ショク</t>
    </rPh>
    <rPh sb="5" eb="6">
      <t>スウ</t>
    </rPh>
    <rPh sb="7" eb="8">
      <t>ヒル</t>
    </rPh>
    <phoneticPr fontId="10"/>
  </si>
  <si>
    <t>ｼｮｰﾄ食数：夕</t>
    <rPh sb="4" eb="5">
      <t>ショク</t>
    </rPh>
    <rPh sb="5" eb="6">
      <t>スウ</t>
    </rPh>
    <rPh sb="7" eb="8">
      <t>ユウ</t>
    </rPh>
    <phoneticPr fontId="10"/>
  </si>
  <si>
    <t>ｼｮｰﾄ食数：夜食</t>
    <rPh sb="4" eb="5">
      <t>ショク</t>
    </rPh>
    <rPh sb="5" eb="6">
      <t>スウ</t>
    </rPh>
    <rPh sb="7" eb="9">
      <t>ヤショク</t>
    </rPh>
    <phoneticPr fontId="10"/>
  </si>
  <si>
    <t>ｼｮｰﾄ食数：合計</t>
    <rPh sb="4" eb="5">
      <t>ショク</t>
    </rPh>
    <rPh sb="5" eb="6">
      <t>スウ</t>
    </rPh>
    <rPh sb="7" eb="9">
      <t>ゴウケイ</t>
    </rPh>
    <phoneticPr fontId="10"/>
  </si>
  <si>
    <t>通所食数：朝</t>
    <rPh sb="0" eb="2">
      <t>ツウショ</t>
    </rPh>
    <rPh sb="2" eb="3">
      <t>ショク</t>
    </rPh>
    <rPh sb="3" eb="4">
      <t>スウ</t>
    </rPh>
    <rPh sb="5" eb="6">
      <t>アサ</t>
    </rPh>
    <phoneticPr fontId="10"/>
  </si>
  <si>
    <t>通所食数：昼</t>
    <rPh sb="0" eb="2">
      <t>ツウショ</t>
    </rPh>
    <rPh sb="2" eb="3">
      <t>ショク</t>
    </rPh>
    <rPh sb="3" eb="4">
      <t>スウ</t>
    </rPh>
    <rPh sb="5" eb="6">
      <t>ヒル</t>
    </rPh>
    <phoneticPr fontId="10"/>
  </si>
  <si>
    <t>通所食数：夕</t>
    <rPh sb="0" eb="2">
      <t>ツウショ</t>
    </rPh>
    <rPh sb="2" eb="3">
      <t>ショク</t>
    </rPh>
    <rPh sb="3" eb="4">
      <t>スウ</t>
    </rPh>
    <rPh sb="5" eb="6">
      <t>ユウ</t>
    </rPh>
    <phoneticPr fontId="10"/>
  </si>
  <si>
    <t>通所食数：夜食</t>
    <rPh sb="0" eb="2">
      <t>ツウショ</t>
    </rPh>
    <rPh sb="2" eb="3">
      <t>ショク</t>
    </rPh>
    <rPh sb="3" eb="4">
      <t>スウ</t>
    </rPh>
    <rPh sb="5" eb="7">
      <t>ヤショク</t>
    </rPh>
    <phoneticPr fontId="10"/>
  </si>
  <si>
    <t>通所食数：合計</t>
    <rPh sb="0" eb="2">
      <t>ツウショ</t>
    </rPh>
    <rPh sb="2" eb="3">
      <t>ショク</t>
    </rPh>
    <rPh sb="3" eb="4">
      <t>スウ</t>
    </rPh>
    <rPh sb="5" eb="7">
      <t>ゴウケイ</t>
    </rPh>
    <phoneticPr fontId="10"/>
  </si>
  <si>
    <t>その他食数：朝</t>
    <rPh sb="2" eb="3">
      <t>タ</t>
    </rPh>
    <rPh sb="3" eb="4">
      <t>ショク</t>
    </rPh>
    <rPh sb="4" eb="5">
      <t>スウ</t>
    </rPh>
    <rPh sb="6" eb="7">
      <t>アサ</t>
    </rPh>
    <phoneticPr fontId="10"/>
  </si>
  <si>
    <t>その他食数：昼</t>
    <rPh sb="2" eb="3">
      <t>タ</t>
    </rPh>
    <rPh sb="3" eb="4">
      <t>ショク</t>
    </rPh>
    <rPh sb="4" eb="5">
      <t>スウ</t>
    </rPh>
    <rPh sb="6" eb="7">
      <t>ヒル</t>
    </rPh>
    <phoneticPr fontId="10"/>
  </si>
  <si>
    <t>その他食数：夕</t>
    <rPh sb="2" eb="3">
      <t>タ</t>
    </rPh>
    <rPh sb="3" eb="4">
      <t>ショク</t>
    </rPh>
    <rPh sb="4" eb="5">
      <t>スウ</t>
    </rPh>
    <rPh sb="6" eb="7">
      <t>ユウ</t>
    </rPh>
    <phoneticPr fontId="10"/>
  </si>
  <si>
    <t>その他食数：夜食</t>
    <rPh sb="2" eb="3">
      <t>タ</t>
    </rPh>
    <rPh sb="3" eb="4">
      <t>ショク</t>
    </rPh>
    <rPh sb="4" eb="5">
      <t>スウ</t>
    </rPh>
    <rPh sb="6" eb="8">
      <t>ヤショク</t>
    </rPh>
    <phoneticPr fontId="10"/>
  </si>
  <si>
    <t>その他食数：合計</t>
    <rPh sb="2" eb="3">
      <t>タ</t>
    </rPh>
    <rPh sb="3" eb="4">
      <t>ショク</t>
    </rPh>
    <rPh sb="4" eb="5">
      <t>スウ</t>
    </rPh>
    <rPh sb="6" eb="8">
      <t>ゴウケイ</t>
    </rPh>
    <phoneticPr fontId="10"/>
  </si>
  <si>
    <t>通所</t>
    <rPh sb="0" eb="2">
      <t>ツウショ</t>
    </rPh>
    <phoneticPr fontId="10"/>
  </si>
  <si>
    <t>定員：入所</t>
    <rPh sb="0" eb="2">
      <t>テイイン</t>
    </rPh>
    <rPh sb="3" eb="5">
      <t>ニュウショ</t>
    </rPh>
    <phoneticPr fontId="10"/>
  </si>
  <si>
    <t>定員：ｼｮｰﾄ</t>
    <rPh sb="0" eb="2">
      <t>テイイン</t>
    </rPh>
    <phoneticPr fontId="10"/>
  </si>
  <si>
    <t>定員：通所</t>
    <rPh sb="0" eb="2">
      <t>テイイン</t>
    </rPh>
    <rPh sb="3" eb="5">
      <t>ツウショ</t>
    </rPh>
    <phoneticPr fontId="10"/>
  </si>
  <si>
    <t>定員：その他</t>
    <rPh sb="0" eb="2">
      <t>テイイン</t>
    </rPh>
    <rPh sb="5" eb="6">
      <t>タ</t>
    </rPh>
    <phoneticPr fontId="10"/>
  </si>
  <si>
    <t>定員：合計</t>
    <rPh sb="0" eb="2">
      <t>テイイン</t>
    </rPh>
    <rPh sb="3" eb="5">
      <t>ゴウケイ</t>
    </rPh>
    <phoneticPr fontId="10"/>
  </si>
  <si>
    <t>合計（職員含む）</t>
    <rPh sb="0" eb="2">
      <t>ゴウケイ</t>
    </rPh>
    <rPh sb="3" eb="5">
      <t>ショクイン</t>
    </rPh>
    <rPh sb="5" eb="6">
      <t>フク</t>
    </rPh>
    <phoneticPr fontId="10"/>
  </si>
  <si>
    <t>計（職員含まない）</t>
    <rPh sb="0" eb="1">
      <t>ケイ</t>
    </rPh>
    <rPh sb="2" eb="4">
      <t>ショクイン</t>
    </rPh>
    <rPh sb="4" eb="5">
      <t>フク</t>
    </rPh>
    <phoneticPr fontId="10"/>
  </si>
  <si>
    <t>回</t>
    <rPh sb="0" eb="1">
      <t>カイ</t>
    </rPh>
    <phoneticPr fontId="2"/>
  </si>
  <si>
    <t>食事提供回数/日</t>
    <rPh sb="0" eb="2">
      <t>ショクジ</t>
    </rPh>
    <rPh sb="2" eb="4">
      <t>テイキョウ</t>
    </rPh>
    <rPh sb="4" eb="6">
      <t>カイスウ</t>
    </rPh>
    <rPh sb="7" eb="8">
      <t>ニチ</t>
    </rPh>
    <phoneticPr fontId="1"/>
  </si>
  <si>
    <t>定員又は開始届の食数</t>
    <rPh sb="0" eb="2">
      <t>テイイン</t>
    </rPh>
    <rPh sb="2" eb="3">
      <t>マタ</t>
    </rPh>
    <rPh sb="4" eb="6">
      <t>カイシ</t>
    </rPh>
    <rPh sb="6" eb="7">
      <t>トドケ</t>
    </rPh>
    <rPh sb="8" eb="9">
      <t>ショク</t>
    </rPh>
    <rPh sb="9" eb="10">
      <t>スウ</t>
    </rPh>
    <phoneticPr fontId="1"/>
  </si>
  <si>
    <t>食事提供回数</t>
    <rPh sb="0" eb="2">
      <t>ショクジ</t>
    </rPh>
    <rPh sb="2" eb="4">
      <t>テイキョウ</t>
    </rPh>
    <rPh sb="4" eb="6">
      <t>カイスウ</t>
    </rPh>
    <phoneticPr fontId="2"/>
  </si>
  <si>
    <t>定員数・開始届食数</t>
    <rPh sb="0" eb="3">
      <t>テイインスウ</t>
    </rPh>
    <rPh sb="4" eb="7">
      <t>カイシトドケ</t>
    </rPh>
    <rPh sb="7" eb="8">
      <t>ショク</t>
    </rPh>
    <rPh sb="8" eb="9">
      <t>スウ</t>
    </rPh>
    <phoneticPr fontId="10"/>
  </si>
  <si>
    <t>定員・届出</t>
    <rPh sb="0" eb="2">
      <t>テイイン</t>
    </rPh>
    <rPh sb="3" eb="4">
      <t>トドケ</t>
    </rPh>
    <rPh sb="4" eb="5">
      <t>デ</t>
    </rPh>
    <phoneticPr fontId="10"/>
  </si>
  <si>
    <t>提供数/日</t>
    <rPh sb="0" eb="2">
      <t>テイキョウ</t>
    </rPh>
    <rPh sb="2" eb="3">
      <t>スウ</t>
    </rPh>
    <rPh sb="4" eb="5">
      <t>ニチ</t>
    </rPh>
    <phoneticPr fontId="10"/>
  </si>
  <si>
    <t>定員：入所提供回数</t>
    <rPh sb="0" eb="2">
      <t>テイイン</t>
    </rPh>
    <rPh sb="3" eb="5">
      <t>ニュウショ</t>
    </rPh>
    <rPh sb="5" eb="7">
      <t>テイキョウ</t>
    </rPh>
    <rPh sb="7" eb="9">
      <t>カイスウ</t>
    </rPh>
    <phoneticPr fontId="10"/>
  </si>
  <si>
    <t>定員：ｼｮｰﾄ提供回数</t>
    <rPh sb="0" eb="2">
      <t>テイイン</t>
    </rPh>
    <rPh sb="7" eb="9">
      <t>テイキョウ</t>
    </rPh>
    <rPh sb="9" eb="11">
      <t>カイスウ</t>
    </rPh>
    <phoneticPr fontId="10"/>
  </si>
  <si>
    <t>定員：通所提供回数</t>
    <rPh sb="0" eb="2">
      <t>テイイン</t>
    </rPh>
    <rPh sb="3" eb="5">
      <t>ツウショ</t>
    </rPh>
    <rPh sb="5" eb="7">
      <t>テイキョウ</t>
    </rPh>
    <rPh sb="7" eb="9">
      <t>カイスウ</t>
    </rPh>
    <phoneticPr fontId="10"/>
  </si>
  <si>
    <t>定員：その他提供回数</t>
    <rPh sb="0" eb="2">
      <t>テイイン</t>
    </rPh>
    <rPh sb="5" eb="6">
      <t>タ</t>
    </rPh>
    <rPh sb="6" eb="8">
      <t>テイキョウ</t>
    </rPh>
    <rPh sb="8" eb="10">
      <t>カイスウ</t>
    </rPh>
    <phoneticPr fontId="10"/>
  </si>
  <si>
    <t>献立作成</t>
    <rPh sb="0" eb="2">
      <t>コンダテ</t>
    </rPh>
    <rPh sb="2" eb="4">
      <t>サクセイ</t>
    </rPh>
    <phoneticPr fontId="10"/>
  </si>
  <si>
    <t>材料購入</t>
    <rPh sb="0" eb="2">
      <t>ザイリョウ</t>
    </rPh>
    <rPh sb="2" eb="4">
      <t>コウニュウ</t>
    </rPh>
    <phoneticPr fontId="10"/>
  </si>
  <si>
    <t>調理</t>
    <rPh sb="0" eb="2">
      <t>チョウリ</t>
    </rPh>
    <phoneticPr fontId="10"/>
  </si>
  <si>
    <t>配膳</t>
    <rPh sb="0" eb="2">
      <t>ハイゼン</t>
    </rPh>
    <phoneticPr fontId="10"/>
  </si>
  <si>
    <t>下膳</t>
    <rPh sb="0" eb="1">
      <t>ゲ</t>
    </rPh>
    <rPh sb="1" eb="2">
      <t>ゼン</t>
    </rPh>
    <phoneticPr fontId="10"/>
  </si>
  <si>
    <t>食器洗浄</t>
    <rPh sb="0" eb="2">
      <t>ショッキ</t>
    </rPh>
    <rPh sb="2" eb="4">
      <t>センジョウ</t>
    </rPh>
    <phoneticPr fontId="10"/>
  </si>
  <si>
    <t>その他（</t>
    <rPh sb="2" eb="3">
      <t>タ</t>
    </rPh>
    <phoneticPr fontId="10"/>
  </si>
  <si>
    <t>）</t>
    <phoneticPr fontId="10"/>
  </si>
  <si>
    <t>利用者の把握</t>
    <rPh sb="0" eb="3">
      <t>リヨウシャ</t>
    </rPh>
    <rPh sb="4" eb="6">
      <t>ハアク</t>
    </rPh>
    <phoneticPr fontId="10"/>
  </si>
  <si>
    <t>利用（入所）者数</t>
    <rPh sb="0" eb="2">
      <t>リヨウ</t>
    </rPh>
    <rPh sb="3" eb="5">
      <t>ニュウショ</t>
    </rPh>
    <rPh sb="6" eb="7">
      <t>モノ</t>
    </rPh>
    <rPh sb="7" eb="8">
      <t>スウ</t>
    </rPh>
    <phoneticPr fontId="10"/>
  </si>
  <si>
    <t>肥満傾向に該当する者</t>
    <rPh sb="0" eb="2">
      <t>ヒマン</t>
    </rPh>
    <rPh sb="2" eb="4">
      <t>ケイコウ</t>
    </rPh>
    <rPh sb="5" eb="7">
      <t>ガイトウ</t>
    </rPh>
    <rPh sb="9" eb="10">
      <t>モノ</t>
    </rPh>
    <phoneticPr fontId="10"/>
  </si>
  <si>
    <t>やせ傾向に該当する者</t>
    <rPh sb="2" eb="4">
      <t>ケイコウ</t>
    </rPh>
    <rPh sb="5" eb="7">
      <t>ガイトウ</t>
    </rPh>
    <rPh sb="9" eb="10">
      <t>モノ</t>
    </rPh>
    <phoneticPr fontId="10"/>
  </si>
  <si>
    <t>計</t>
    <rPh sb="0" eb="1">
      <t>ケイ</t>
    </rPh>
    <phoneticPr fontId="10"/>
  </si>
  <si>
    <t>18歳未満</t>
    <rPh sb="2" eb="3">
      <t>サイ</t>
    </rPh>
    <rPh sb="3" eb="5">
      <t>ミマン</t>
    </rPh>
    <phoneticPr fontId="10"/>
  </si>
  <si>
    <t>人</t>
    <rPh sb="0" eb="1">
      <t>ニン</t>
    </rPh>
    <phoneticPr fontId="10"/>
  </si>
  <si>
    <t>18～19歳</t>
    <rPh sb="5" eb="6">
      <t>サイ</t>
    </rPh>
    <phoneticPr fontId="10"/>
  </si>
  <si>
    <t>20～29歳</t>
    <rPh sb="5" eb="6">
      <t>サイ</t>
    </rPh>
    <phoneticPr fontId="10"/>
  </si>
  <si>
    <t>30～39歳</t>
    <rPh sb="5" eb="6">
      <t>サイ</t>
    </rPh>
    <phoneticPr fontId="10"/>
  </si>
  <si>
    <t>40～49歳</t>
    <rPh sb="5" eb="6">
      <t>サイ</t>
    </rPh>
    <phoneticPr fontId="10"/>
  </si>
  <si>
    <t>50～59歳</t>
    <rPh sb="5" eb="6">
      <t>サイ</t>
    </rPh>
    <phoneticPr fontId="10"/>
  </si>
  <si>
    <t>60～69歳</t>
    <rPh sb="5" eb="6">
      <t>サイ</t>
    </rPh>
    <phoneticPr fontId="10"/>
  </si>
  <si>
    <t>７０歳以上</t>
    <rPh sb="2" eb="3">
      <t>サイ</t>
    </rPh>
    <rPh sb="3" eb="5">
      <t>イジョウ</t>
    </rPh>
    <phoneticPr fontId="10"/>
  </si>
  <si>
    <t>人数</t>
    <rPh sb="0" eb="2">
      <t>ニンズウ</t>
    </rPh>
    <phoneticPr fontId="10"/>
  </si>
  <si>
    <t>割合</t>
    <rPh sb="0" eb="2">
      <t>ワリアイ</t>
    </rPh>
    <phoneticPr fontId="10"/>
  </si>
  <si>
    <t>%</t>
    <phoneticPr fontId="10"/>
  </si>
  <si>
    <t>昨年度</t>
    <rPh sb="0" eb="3">
      <t>サクネンド</t>
    </rPh>
    <phoneticPr fontId="10"/>
  </si>
  <si>
    <t>人数</t>
    <rPh sb="0" eb="1">
      <t>ニン</t>
    </rPh>
    <rPh sb="1" eb="2">
      <t>スウ</t>
    </rPh>
    <phoneticPr fontId="10"/>
  </si>
  <si>
    <t>別記第２－５号様式</t>
    <rPh sb="0" eb="2">
      <t>ベッキ</t>
    </rPh>
    <rPh sb="2" eb="3">
      <t>ダイ</t>
    </rPh>
    <rPh sb="6" eb="7">
      <t>ゴウ</t>
    </rPh>
    <rPh sb="7" eb="9">
      <t>ヨウシキ</t>
    </rPh>
    <phoneticPr fontId="2"/>
  </si>
  <si>
    <t>別記第２－５号様式</t>
    <rPh sb="0" eb="2">
      <t>ベッキ</t>
    </rPh>
    <rPh sb="2" eb="3">
      <t>ダイ</t>
    </rPh>
    <rPh sb="6" eb="7">
      <t>ゴウ</t>
    </rPh>
    <rPh sb="7" eb="9">
      <t>ヨウシキ</t>
    </rPh>
    <phoneticPr fontId="1"/>
  </si>
  <si>
    <t>（事業所・寄宿舎用）　</t>
    <rPh sb="1" eb="4">
      <t>ジギョウショ</t>
    </rPh>
    <rPh sb="5" eb="8">
      <t>キシュクシャ</t>
    </rPh>
    <rPh sb="8" eb="9">
      <t>ヨウ</t>
    </rPh>
    <phoneticPr fontId="1"/>
  </si>
  <si>
    <t>別記第２－５号様式</t>
    <phoneticPr fontId="2"/>
  </si>
  <si>
    <t>設置者</t>
    <rPh sb="0" eb="2">
      <t>セッチ</t>
    </rPh>
    <rPh sb="2" eb="3">
      <t>シャ</t>
    </rPh>
    <phoneticPr fontId="1"/>
  </si>
  <si>
    <t xml:space="preserve">E-mail </t>
    <phoneticPr fontId="2"/>
  </si>
  <si>
    <t>FAX</t>
    <phoneticPr fontId="2"/>
  </si>
  <si>
    <t>氏名</t>
    <rPh sb="0" eb="2">
      <t>シメイ</t>
    </rPh>
    <phoneticPr fontId="2"/>
  </si>
  <si>
    <t>体格の把握</t>
    <rPh sb="0" eb="2">
      <t>タイカク</t>
    </rPh>
    <rPh sb="3" eb="5">
      <t>ハアク</t>
    </rPh>
    <phoneticPr fontId="2"/>
  </si>
  <si>
    <t>女</t>
    <rPh sb="0" eb="1">
      <t>オンナ</t>
    </rPh>
    <phoneticPr fontId="2"/>
  </si>
  <si>
    <t>男</t>
    <rPh sb="0" eb="1">
      <t>トシオ</t>
    </rPh>
    <phoneticPr fontId="2"/>
  </si>
  <si>
    <t>肥満　男</t>
    <rPh sb="0" eb="2">
      <t>ヒマン</t>
    </rPh>
    <rPh sb="3" eb="4">
      <t>ダン</t>
    </rPh>
    <phoneticPr fontId="2"/>
  </si>
  <si>
    <t>肥満　女</t>
    <rPh sb="0" eb="2">
      <t>ヒマン</t>
    </rPh>
    <rPh sb="3" eb="4">
      <t>オンナ</t>
    </rPh>
    <phoneticPr fontId="2"/>
  </si>
  <si>
    <t>やせ　男</t>
    <rPh sb="3" eb="4">
      <t>オトコ</t>
    </rPh>
    <phoneticPr fontId="2"/>
  </si>
  <si>
    <t>やせ　女</t>
    <rPh sb="3" eb="4">
      <t>オンナ</t>
    </rPh>
    <phoneticPr fontId="2"/>
  </si>
  <si>
    <t>18歳未満</t>
    <phoneticPr fontId="2"/>
  </si>
  <si>
    <t>18～19歳</t>
    <phoneticPr fontId="2"/>
  </si>
  <si>
    <t>20～29歳</t>
    <phoneticPr fontId="2"/>
  </si>
  <si>
    <t>30～39歳</t>
    <phoneticPr fontId="2"/>
  </si>
  <si>
    <t>40～49歳</t>
  </si>
  <si>
    <t>50～59歳</t>
    <phoneticPr fontId="2"/>
  </si>
  <si>
    <t>60～69歳</t>
    <phoneticPr fontId="2"/>
  </si>
  <si>
    <t>７０歳以上</t>
    <phoneticPr fontId="2"/>
  </si>
  <si>
    <t>昨年度</t>
    <rPh sb="0" eb="3">
      <t>サクネンド</t>
    </rPh>
    <phoneticPr fontId="2"/>
  </si>
  <si>
    <t>（利用者）</t>
    <rPh sb="1" eb="4">
      <t>リヨウシャ</t>
    </rPh>
    <phoneticPr fontId="2"/>
  </si>
  <si>
    <t>（肥満）</t>
    <phoneticPr fontId="2"/>
  </si>
  <si>
    <t>（やせ）</t>
    <phoneticPr fontId="2"/>
  </si>
  <si>
    <t>業務委託の内容</t>
    <phoneticPr fontId="2"/>
  </si>
  <si>
    <t>*</t>
    <phoneticPr fontId="2"/>
  </si>
  <si>
    <t>献立作成</t>
    <phoneticPr fontId="2"/>
  </si>
  <si>
    <t>材料購入</t>
  </si>
  <si>
    <t>調理</t>
  </si>
  <si>
    <t>夜食</t>
    <rPh sb="0" eb="2">
      <t>ヤショク</t>
    </rPh>
    <phoneticPr fontId="2"/>
  </si>
  <si>
    <t>18歳未満</t>
    <rPh sb="2" eb="3">
      <t>サイ</t>
    </rPh>
    <rPh sb="3" eb="5">
      <t>ミマン</t>
    </rPh>
    <phoneticPr fontId="2"/>
  </si>
  <si>
    <t>18～19歳</t>
    <rPh sb="5" eb="6">
      <t>サイ</t>
    </rPh>
    <phoneticPr fontId="2"/>
  </si>
  <si>
    <t>20～29歳</t>
    <rPh sb="5" eb="6">
      <t>サイ</t>
    </rPh>
    <phoneticPr fontId="2"/>
  </si>
  <si>
    <t>30～39歳</t>
    <rPh sb="5" eb="6">
      <t>サイ</t>
    </rPh>
    <phoneticPr fontId="2"/>
  </si>
  <si>
    <t>40～49歳</t>
    <rPh sb="5" eb="6">
      <t>サイ</t>
    </rPh>
    <phoneticPr fontId="2"/>
  </si>
  <si>
    <t>50～59歳</t>
    <rPh sb="5" eb="6">
      <t>サイ</t>
    </rPh>
    <phoneticPr fontId="2"/>
  </si>
  <si>
    <t>60～69歳</t>
    <rPh sb="5" eb="6">
      <t>サイ</t>
    </rPh>
    <phoneticPr fontId="2"/>
  </si>
  <si>
    <t>70歳以上</t>
    <rPh sb="2" eb="3">
      <t>サイ</t>
    </rPh>
    <rPh sb="3" eb="5">
      <t>イジョウ</t>
    </rPh>
    <phoneticPr fontId="2"/>
  </si>
  <si>
    <t>夜食</t>
    <rPh sb="0" eb="1">
      <t>ヨル</t>
    </rPh>
    <rPh sb="1" eb="2">
      <t>ショク</t>
    </rPh>
    <phoneticPr fontId="2"/>
  </si>
  <si>
    <t>委託契約</t>
    <rPh sb="0" eb="2">
      <t>イタク</t>
    </rPh>
    <rPh sb="2" eb="4">
      <t>ケイヤク</t>
    </rPh>
    <phoneticPr fontId="1"/>
  </si>
  <si>
    <t>-</t>
    <phoneticPr fontId="10"/>
  </si>
  <si>
    <t>特定給食施設等栄養管理報告書（事業所・寄宿舎用）記入要領</t>
    <rPh sb="0" eb="1">
      <t>トク</t>
    </rPh>
    <rPh sb="1" eb="2">
      <t>サダム</t>
    </rPh>
    <rPh sb="2" eb="3">
      <t>キュウ</t>
    </rPh>
    <rPh sb="3" eb="4">
      <t>ショク</t>
    </rPh>
    <rPh sb="4" eb="5">
      <t>ホドコ</t>
    </rPh>
    <rPh sb="5" eb="6">
      <t>セツ</t>
    </rPh>
    <rPh sb="6" eb="7">
      <t>トウ</t>
    </rPh>
    <rPh sb="7" eb="8">
      <t>エイ</t>
    </rPh>
    <rPh sb="8" eb="9">
      <t>オサム</t>
    </rPh>
    <rPh sb="9" eb="10">
      <t>カン</t>
    </rPh>
    <rPh sb="10" eb="11">
      <t>リ</t>
    </rPh>
    <rPh sb="11" eb="12">
      <t>ホウ</t>
    </rPh>
    <rPh sb="12" eb="13">
      <t>コク</t>
    </rPh>
    <rPh sb="13" eb="14">
      <t>ショ</t>
    </rPh>
    <rPh sb="15" eb="18">
      <t>ジギョウショ</t>
    </rPh>
    <rPh sb="19" eb="22">
      <t>キシュクシャ</t>
    </rPh>
    <rPh sb="22" eb="23">
      <t>ヨウ</t>
    </rPh>
    <rPh sb="24" eb="25">
      <t>キ</t>
    </rPh>
    <rPh sb="25" eb="26">
      <t>イ</t>
    </rPh>
    <rPh sb="26" eb="27">
      <t>ヨウ</t>
    </rPh>
    <rPh sb="27" eb="28">
      <t>リョウ</t>
    </rPh>
    <phoneticPr fontId="10"/>
  </si>
  <si>
    <t>　　毎年度６月の実績について報告してください。</t>
    <rPh sb="2" eb="5">
      <t>マイネンド</t>
    </rPh>
    <rPh sb="6" eb="7">
      <t>ツキ</t>
    </rPh>
    <phoneticPr fontId="10"/>
  </si>
  <si>
    <t>記　入　要　領</t>
    <rPh sb="0" eb="1">
      <t>キ</t>
    </rPh>
    <rPh sb="2" eb="3">
      <t>イリ</t>
    </rPh>
    <rPh sb="4" eb="5">
      <t>ヨウ</t>
    </rPh>
    <rPh sb="6" eb="7">
      <t>リョウ</t>
    </rPh>
    <phoneticPr fontId="10"/>
  </si>
  <si>
    <t>報告書記載者</t>
    <phoneticPr fontId="10"/>
  </si>
  <si>
    <t>この報告書を記載した方の職名及び氏名を記載してください。</t>
    <rPh sb="2" eb="5">
      <t>ホウコクショ</t>
    </rPh>
    <rPh sb="6" eb="8">
      <t>キサイ</t>
    </rPh>
    <rPh sb="10" eb="11">
      <t>ホウ</t>
    </rPh>
    <rPh sb="12" eb="13">
      <t>ショク</t>
    </rPh>
    <rPh sb="13" eb="14">
      <t>メイ</t>
    </rPh>
    <rPh sb="14" eb="15">
      <t>オヨ</t>
    </rPh>
    <rPh sb="16" eb="18">
      <t>シメイ</t>
    </rPh>
    <rPh sb="19" eb="21">
      <t>キサイ</t>
    </rPh>
    <phoneticPr fontId="10"/>
  </si>
  <si>
    <t>給食業務を委託している場合は「有」に、していない場合は「無」にチェックしてください。</t>
    <rPh sb="0" eb="2">
      <t>キュウショク</t>
    </rPh>
    <rPh sb="2" eb="4">
      <t>ギョウム</t>
    </rPh>
    <rPh sb="5" eb="7">
      <t>イタク</t>
    </rPh>
    <rPh sb="11" eb="13">
      <t>バアイ</t>
    </rPh>
    <rPh sb="15" eb="16">
      <t>ア</t>
    </rPh>
    <rPh sb="24" eb="26">
      <t>バアイ</t>
    </rPh>
    <rPh sb="28" eb="29">
      <t>ム</t>
    </rPh>
    <phoneticPr fontId="10"/>
  </si>
  <si>
    <t>業務委託の内容</t>
    <rPh sb="0" eb="2">
      <t>ギョウム</t>
    </rPh>
    <rPh sb="2" eb="3">
      <t>イ</t>
    </rPh>
    <rPh sb="3" eb="4">
      <t>コトヅケ</t>
    </rPh>
    <rPh sb="5" eb="6">
      <t>ナイ</t>
    </rPh>
    <rPh sb="6" eb="7">
      <t>カタチ</t>
    </rPh>
    <phoneticPr fontId="10"/>
  </si>
  <si>
    <t>委託をしている場合は、その内容について該当する項目をチェックしてください。               （複数回答可）</t>
    <rPh sb="0" eb="2">
      <t>イタク</t>
    </rPh>
    <rPh sb="7" eb="9">
      <t>バアイ</t>
    </rPh>
    <rPh sb="13" eb="15">
      <t>ナイヨウ</t>
    </rPh>
    <rPh sb="19" eb="21">
      <t>ガイトウ</t>
    </rPh>
    <rPh sb="23" eb="25">
      <t>コウモク</t>
    </rPh>
    <rPh sb="53" eb="55">
      <t>フクスウ</t>
    </rPh>
    <rPh sb="55" eb="57">
      <t>カイトウ</t>
    </rPh>
    <rPh sb="57" eb="58">
      <t>カ</t>
    </rPh>
    <phoneticPr fontId="10"/>
  </si>
  <si>
    <t>その他には、主食の外部委託など例示以外に行っていることを記載してください。</t>
    <rPh sb="2" eb="3">
      <t>タ</t>
    </rPh>
    <rPh sb="6" eb="8">
      <t>シュショク</t>
    </rPh>
    <rPh sb="9" eb="11">
      <t>ガイブ</t>
    </rPh>
    <rPh sb="11" eb="13">
      <t>イタク</t>
    </rPh>
    <rPh sb="15" eb="17">
      <t>レイジ</t>
    </rPh>
    <rPh sb="17" eb="19">
      <t>イガイ</t>
    </rPh>
    <rPh sb="20" eb="21">
      <t>オコナ</t>
    </rPh>
    <rPh sb="28" eb="30">
      <t>キサイ</t>
    </rPh>
    <phoneticPr fontId="10"/>
  </si>
  <si>
    <t>調理業務を委託している場合、委託内容が確認できる契約書の有無について記載してください。</t>
    <rPh sb="34" eb="36">
      <t>キサイ</t>
    </rPh>
    <phoneticPr fontId="10"/>
  </si>
  <si>
    <t>この報告書で、常勤とは週4日以上かつ1日6時間以上の勤務状況を言い、それ以外は常勤以外としてください。</t>
    <rPh sb="2" eb="5">
      <t>ホウコクショ</t>
    </rPh>
    <rPh sb="7" eb="9">
      <t>ジョウキン</t>
    </rPh>
    <rPh sb="28" eb="30">
      <t>ジョウキョウ</t>
    </rPh>
    <rPh sb="31" eb="32">
      <t>イ</t>
    </rPh>
    <phoneticPr fontId="10"/>
  </si>
  <si>
    <t xml:space="preserve">・
</t>
  </si>
  <si>
    <t>　「各管理者」：施設長、院長、学校長、園長を含みます。</t>
    <rPh sb="2" eb="3">
      <t>カク</t>
    </rPh>
    <rPh sb="3" eb="6">
      <t>カンリシャ</t>
    </rPh>
    <rPh sb="8" eb="11">
      <t>シセツチョウ</t>
    </rPh>
    <rPh sb="12" eb="14">
      <t>インチョウ</t>
    </rPh>
    <rPh sb="15" eb="18">
      <t>ガッコウチョウ</t>
    </rPh>
    <rPh sb="19" eb="21">
      <t>エンチョウ</t>
    </rPh>
    <rPh sb="22" eb="23">
      <t>フク</t>
    </rPh>
    <phoneticPr fontId="10"/>
  </si>
  <si>
    <t>　「主治医等」には、学校医、嘱託医を含みます。</t>
    <rPh sb="2" eb="5">
      <t>シュジイ</t>
    </rPh>
    <rPh sb="5" eb="6">
      <t>トウ</t>
    </rPh>
    <rPh sb="10" eb="13">
      <t>ガッコウイ</t>
    </rPh>
    <rPh sb="14" eb="17">
      <t>ショクタクイ</t>
    </rPh>
    <rPh sb="18" eb="19">
      <t>フク</t>
    </rPh>
    <phoneticPr fontId="10"/>
  </si>
  <si>
    <t>　「介護・看護担当者」には、養護教諭、保健主事を含みます。</t>
    <rPh sb="2" eb="4">
      <t>カイゴ</t>
    </rPh>
    <rPh sb="5" eb="7">
      <t>カンゴ</t>
    </rPh>
    <rPh sb="7" eb="10">
      <t>タントウシャ</t>
    </rPh>
    <rPh sb="14" eb="16">
      <t>ヨウゴ</t>
    </rPh>
    <rPh sb="16" eb="18">
      <t>キョウユ</t>
    </rPh>
    <rPh sb="19" eb="21">
      <t>ホケン</t>
    </rPh>
    <rPh sb="21" eb="23">
      <t>シュジ</t>
    </rPh>
    <rPh sb="24" eb="25">
      <t>フク</t>
    </rPh>
    <phoneticPr fontId="10"/>
  </si>
  <si>
    <t>〈児童・生徒〉</t>
    <rPh sb="1" eb="3">
      <t>ジドウ</t>
    </rPh>
    <rPh sb="4" eb="6">
      <t>セイト</t>
    </rPh>
    <phoneticPr fontId="10"/>
  </si>
  <si>
    <t>学校保健統計調査方式（性別・年齢別・身長別標準体重）を用いた判定方法とし、「肥満」については、＋２０％以上、「やせ」については、－２０％以下としてください。</t>
    <rPh sb="0" eb="2">
      <t>ガッコウ</t>
    </rPh>
    <rPh sb="2" eb="4">
      <t>ホケン</t>
    </rPh>
    <rPh sb="4" eb="6">
      <t>トウケイ</t>
    </rPh>
    <rPh sb="6" eb="8">
      <t>チョウサ</t>
    </rPh>
    <rPh sb="8" eb="10">
      <t>ホウシキ</t>
    </rPh>
    <rPh sb="11" eb="13">
      <t>セイベツ</t>
    </rPh>
    <rPh sb="14" eb="16">
      <t>ネンレイ</t>
    </rPh>
    <rPh sb="16" eb="17">
      <t>ベツ</t>
    </rPh>
    <rPh sb="18" eb="21">
      <t>シンチョウベツ</t>
    </rPh>
    <rPh sb="21" eb="23">
      <t>ヒョウジュン</t>
    </rPh>
    <rPh sb="23" eb="25">
      <t>タイジュウ</t>
    </rPh>
    <rPh sb="27" eb="28">
      <t>モチ</t>
    </rPh>
    <rPh sb="30" eb="32">
      <t>ハンテイ</t>
    </rPh>
    <rPh sb="32" eb="34">
      <t>ホウホウ</t>
    </rPh>
    <rPh sb="38" eb="40">
      <t>ヒマン</t>
    </rPh>
    <rPh sb="51" eb="53">
      <t>イジョウ</t>
    </rPh>
    <rPh sb="68" eb="70">
      <t>イカ</t>
    </rPh>
    <phoneticPr fontId="10"/>
  </si>
  <si>
    <t>肥満度（過体重度）＝</t>
    <rPh sb="0" eb="3">
      <t>ヒマンド</t>
    </rPh>
    <rPh sb="4" eb="5">
      <t>カ</t>
    </rPh>
    <rPh sb="5" eb="7">
      <t>タイジュウ</t>
    </rPh>
    <rPh sb="7" eb="8">
      <t>ド</t>
    </rPh>
    <phoneticPr fontId="10"/>
  </si>
  <si>
    <t>【実測体重（ｋｇ）－身長標準体重（ｋｇ）】</t>
    <rPh sb="1" eb="3">
      <t>ジッソク</t>
    </rPh>
    <rPh sb="3" eb="5">
      <t>タイジュウ</t>
    </rPh>
    <rPh sb="10" eb="12">
      <t>シンチョウ</t>
    </rPh>
    <rPh sb="12" eb="14">
      <t>ヒョウジュン</t>
    </rPh>
    <rPh sb="14" eb="16">
      <t>タイジュウ</t>
    </rPh>
    <phoneticPr fontId="10"/>
  </si>
  <si>
    <t>×１００</t>
    <phoneticPr fontId="10"/>
  </si>
  <si>
    <t>身長別標準体重（ｋｇ）</t>
    <rPh sb="0" eb="2">
      <t>シンチョウ</t>
    </rPh>
    <rPh sb="2" eb="3">
      <t>ベツ</t>
    </rPh>
    <rPh sb="3" eb="5">
      <t>ヒョウジュン</t>
    </rPh>
    <rPh sb="5" eb="7">
      <t>タイジュウ</t>
    </rPh>
    <phoneticPr fontId="10"/>
  </si>
  <si>
    <r>
      <t>※身長別標準体重（ｋｇ）　＝　</t>
    </r>
    <r>
      <rPr>
        <sz val="14"/>
        <rFont val="ＭＳ Ｐ明朝"/>
        <family val="1"/>
        <charset val="128"/>
      </rPr>
      <t xml:space="preserve">a </t>
    </r>
    <r>
      <rPr>
        <sz val="10"/>
        <rFont val="ＭＳ Ｐ明朝"/>
        <family val="1"/>
        <charset val="128"/>
      </rPr>
      <t>×　実測身長（cm）　－</t>
    </r>
    <r>
      <rPr>
        <sz val="14"/>
        <rFont val="ＭＳ Ｐ明朝"/>
        <family val="1"/>
        <charset val="128"/>
      </rPr>
      <t>　b</t>
    </r>
    <rPh sb="1" eb="3">
      <t>シンチョウ</t>
    </rPh>
    <rPh sb="3" eb="4">
      <t>ベツ</t>
    </rPh>
    <rPh sb="4" eb="6">
      <t>ヒョウジュン</t>
    </rPh>
    <rPh sb="6" eb="8">
      <t>タイジュウ</t>
    </rPh>
    <rPh sb="19" eb="21">
      <t>ジッソク</t>
    </rPh>
    <rPh sb="21" eb="23">
      <t>シンチョウ</t>
    </rPh>
    <phoneticPr fontId="10"/>
  </si>
  <si>
    <r>
      <rPr>
        <sz val="14"/>
        <rFont val="ＭＳ Ｐ明朝"/>
        <family val="1"/>
        <charset val="128"/>
      </rPr>
      <t>　</t>
    </r>
    <r>
      <rPr>
        <sz val="10"/>
        <rFont val="ＭＳ Ｐ明朝"/>
        <family val="1"/>
        <charset val="128"/>
      </rPr>
      <t>a と b の値は別表のとおり</t>
    </r>
    <rPh sb="8" eb="9">
      <t>アタイ</t>
    </rPh>
    <rPh sb="10" eb="12">
      <t>ベッピョウ</t>
    </rPh>
    <phoneticPr fontId="10"/>
  </si>
  <si>
    <t>〈成人（18歳以上）〉</t>
    <rPh sb="1" eb="3">
      <t>セイジン</t>
    </rPh>
    <rPh sb="6" eb="7">
      <t>サイ</t>
    </rPh>
    <rPh sb="7" eb="9">
      <t>イジョウ</t>
    </rPh>
    <phoneticPr fontId="10"/>
  </si>
  <si>
    <t>BMI（Body mass Index）を用いた判定方法とし、「肥満」については、BMI25.0以上、「やせ」については、BMI18.5未満としてください。</t>
    <rPh sb="21" eb="22">
      <t>モチ</t>
    </rPh>
    <rPh sb="24" eb="26">
      <t>ハンテイ</t>
    </rPh>
    <rPh sb="26" eb="28">
      <t>ホウホウ</t>
    </rPh>
    <rPh sb="32" eb="34">
      <t>ヒマン</t>
    </rPh>
    <rPh sb="48" eb="50">
      <t>イジョウ</t>
    </rPh>
    <rPh sb="68" eb="70">
      <t>ミマン</t>
    </rPh>
    <phoneticPr fontId="10"/>
  </si>
  <si>
    <t>該当するところにチェックまたは、記載してください。</t>
    <rPh sb="0" eb="2">
      <t>ガイトウ</t>
    </rPh>
    <rPh sb="16" eb="18">
      <t>キサイ</t>
    </rPh>
    <phoneticPr fontId="10"/>
  </si>
  <si>
    <t>その他にチェックをした場合は、その内容を（　）内に具体的に記載してください。</t>
    <rPh sb="2" eb="3">
      <t>タ</t>
    </rPh>
    <rPh sb="11" eb="13">
      <t>バアイ</t>
    </rPh>
    <rPh sb="17" eb="19">
      <t>ナイヨウ</t>
    </rPh>
    <rPh sb="23" eb="24">
      <t>ナイ</t>
    </rPh>
    <rPh sb="25" eb="28">
      <t>グタイテキ</t>
    </rPh>
    <rPh sb="29" eb="31">
      <t>キサイ</t>
    </rPh>
    <phoneticPr fontId="10"/>
  </si>
  <si>
    <t>残食調査などにより全体の状況を把握している場合は、「全体的に把握している」にチェックをし、調査の頻度と方法を記載してください。</t>
    <rPh sb="0" eb="1">
      <t>ザン</t>
    </rPh>
    <rPh sb="1" eb="2">
      <t>ショク</t>
    </rPh>
    <rPh sb="2" eb="4">
      <t>チョウサ</t>
    </rPh>
    <rPh sb="51" eb="53">
      <t>ホウホウ</t>
    </rPh>
    <phoneticPr fontId="10"/>
  </si>
  <si>
    <t>設定根拠について該当する項目をチェックしてください。</t>
    <rPh sb="0" eb="2">
      <t>セッテイ</t>
    </rPh>
    <rPh sb="2" eb="4">
      <t>コンキョ</t>
    </rPh>
    <rPh sb="8" eb="10">
      <t>ガイトウ</t>
    </rPh>
    <rPh sb="12" eb="14">
      <t>コウモク</t>
    </rPh>
    <phoneticPr fontId="10"/>
  </si>
  <si>
    <t>給与栄養目標量の設定方法について該当する項目をチェックしてください。</t>
    <rPh sb="0" eb="2">
      <t>キュウヨ</t>
    </rPh>
    <rPh sb="2" eb="4">
      <t>エイヨウ</t>
    </rPh>
    <rPh sb="4" eb="6">
      <t>モクヒョウ</t>
    </rPh>
    <rPh sb="6" eb="7">
      <t>リョウ</t>
    </rPh>
    <rPh sb="8" eb="10">
      <t>セッテイ</t>
    </rPh>
    <rPh sb="10" eb="12">
      <t>ホウホウ</t>
    </rPh>
    <rPh sb="16" eb="18">
      <t>ガイトウ</t>
    </rPh>
    <rPh sb="20" eb="22">
      <t>コウモク</t>
    </rPh>
    <phoneticPr fontId="10"/>
  </si>
  <si>
    <t>その他にチェックをした場合は、その内容を（　）内に具体的に記載してください。</t>
    <rPh sb="25" eb="28">
      <t>グタイテキ</t>
    </rPh>
    <phoneticPr fontId="10"/>
  </si>
  <si>
    <t>一般食（常食）について、各項目に数値を記載してください。</t>
    <phoneticPr fontId="10"/>
  </si>
  <si>
    <t>給与栄養量については6月実績を基に１人分（１か月平均）の値を記載してください。</t>
    <rPh sb="0" eb="2">
      <t>キュウヨ</t>
    </rPh>
    <rPh sb="2" eb="4">
      <t>エイヨウ</t>
    </rPh>
    <rPh sb="4" eb="5">
      <t>リョウ</t>
    </rPh>
    <rPh sb="11" eb="12">
      <t>ツキ</t>
    </rPh>
    <rPh sb="12" eb="14">
      <t>ジッセキ</t>
    </rPh>
    <rPh sb="15" eb="16">
      <t>モト</t>
    </rPh>
    <rPh sb="18" eb="19">
      <t>ニン</t>
    </rPh>
    <rPh sb="19" eb="20">
      <t>フン</t>
    </rPh>
    <rPh sb="24" eb="26">
      <t>ヘイキン</t>
    </rPh>
    <rPh sb="28" eb="29">
      <t>アタイ</t>
    </rPh>
    <rPh sb="30" eb="32">
      <t>キサイ</t>
    </rPh>
    <phoneticPr fontId="10"/>
  </si>
  <si>
    <t>主要成分のうち、表示している項目をチェックしてください。</t>
    <rPh sb="0" eb="2">
      <t>シュヨウ</t>
    </rPh>
    <rPh sb="2" eb="4">
      <t>セイブン</t>
    </rPh>
    <rPh sb="8" eb="10">
      <t>ヒョウジ</t>
    </rPh>
    <rPh sb="14" eb="16">
      <t>コウモク</t>
    </rPh>
    <phoneticPr fontId="10"/>
  </si>
  <si>
    <t>食事の開始時間を記載してください。</t>
    <rPh sb="0" eb="2">
      <t>ショクジ</t>
    </rPh>
    <rPh sb="3" eb="5">
      <t>カイシ</t>
    </rPh>
    <rPh sb="5" eb="7">
      <t>ジカン</t>
    </rPh>
    <phoneticPr fontId="10"/>
  </si>
  <si>
    <t>配送先がある場合に記載してください。</t>
    <rPh sb="0" eb="3">
      <t>ハイソウサキ</t>
    </rPh>
    <rPh sb="6" eb="8">
      <t>バアイ</t>
    </rPh>
    <rPh sb="9" eb="11">
      <t>キサイ</t>
    </rPh>
    <phoneticPr fontId="10"/>
  </si>
  <si>
    <t>今年度の6月1日現在の職員等の状況を記載してください。</t>
    <rPh sb="0" eb="1">
      <t>コン</t>
    </rPh>
    <rPh sb="1" eb="3">
      <t>ネンド</t>
    </rPh>
    <phoneticPr fontId="10"/>
  </si>
  <si>
    <t>栄養士・管理栄養士については、施設側から最大４名まで、委託先等がある場合には委託先等から最大２名まで（下２段に）記載してください。</t>
    <rPh sb="15" eb="17">
      <t>シセツ</t>
    </rPh>
    <rPh sb="17" eb="18">
      <t>ガワ</t>
    </rPh>
    <rPh sb="20" eb="22">
      <t>サイダイ</t>
    </rPh>
    <rPh sb="23" eb="24">
      <t>メイ</t>
    </rPh>
    <phoneticPr fontId="10"/>
  </si>
  <si>
    <t>身長及び体重は、当年度の直近の測定値を用いてください。</t>
    <rPh sb="0" eb="2">
      <t>シンチョウ</t>
    </rPh>
    <rPh sb="2" eb="3">
      <t>オヨ</t>
    </rPh>
    <rPh sb="4" eb="6">
      <t>タイジュウ</t>
    </rPh>
    <rPh sb="8" eb="11">
      <t>トウネンド</t>
    </rPh>
    <rPh sb="12" eb="14">
      <t>チョッキン</t>
    </rPh>
    <rPh sb="15" eb="18">
      <t>ソクテイチ</t>
    </rPh>
    <rPh sb="19" eb="20">
      <t>モチ</t>
    </rPh>
    <phoneticPr fontId="10"/>
  </si>
  <si>
    <t>該当するところにチェックしてください。</t>
    <rPh sb="0" eb="2">
      <t>ガイトウ</t>
    </rPh>
    <phoneticPr fontId="10"/>
  </si>
  <si>
    <t>施設における食事の基準（給与栄養目標量）の設定方法</t>
    <phoneticPr fontId="10"/>
  </si>
  <si>
    <t>給与栄養目標量については、施設において献立作成の基準となる食種の名称と基準値を記載してください。
なお、基準に栄養価等の範囲を設けている施設については、その基準の範囲を ○○ ～ ○○（mg）　のように記載してください。</t>
    <rPh sb="13" eb="15">
      <t>シセツ</t>
    </rPh>
    <rPh sb="19" eb="21">
      <t>コンダテ</t>
    </rPh>
    <rPh sb="21" eb="23">
      <t>サクセイ</t>
    </rPh>
    <rPh sb="24" eb="26">
      <t>キジュン</t>
    </rPh>
    <rPh sb="32" eb="34">
      <t>メイショウ</t>
    </rPh>
    <rPh sb="35" eb="38">
      <t>キジュンチ</t>
    </rPh>
    <rPh sb="39" eb="41">
      <t>キサイ</t>
    </rPh>
    <rPh sb="52" eb="54">
      <t>キジュン</t>
    </rPh>
    <rPh sb="55" eb="57">
      <t>エイヨウ</t>
    </rPh>
    <rPh sb="57" eb="58">
      <t>カ</t>
    </rPh>
    <rPh sb="58" eb="59">
      <t>トウ</t>
    </rPh>
    <rPh sb="60" eb="62">
      <t>ハンイ</t>
    </rPh>
    <rPh sb="63" eb="64">
      <t>モウ</t>
    </rPh>
    <rPh sb="68" eb="70">
      <t>シセツ</t>
    </rPh>
    <rPh sb="78" eb="80">
      <t>キジュン</t>
    </rPh>
    <rPh sb="81" eb="83">
      <t>ハンイ</t>
    </rPh>
    <rPh sb="101" eb="103">
      <t>キサイ</t>
    </rPh>
    <phoneticPr fontId="10"/>
  </si>
  <si>
    <t>該当するところにチェックをしてください。</t>
    <rPh sb="0" eb="2">
      <t>ガイトウ</t>
    </rPh>
    <phoneticPr fontId="10"/>
  </si>
  <si>
    <t>評価をしている場合は、評価頻度を記載してください。</t>
    <rPh sb="0" eb="2">
      <t>ヒョウカ</t>
    </rPh>
    <rPh sb="7" eb="9">
      <t>バアイ</t>
    </rPh>
    <rPh sb="11" eb="13">
      <t>ヒョウカ</t>
    </rPh>
    <rPh sb="13" eb="15">
      <t>ヒンド</t>
    </rPh>
    <rPh sb="16" eb="18">
      <t>キサイ</t>
    </rPh>
    <phoneticPr fontId="10"/>
  </si>
  <si>
    <t>利用者に対する栄養指導の実施の有無等について、該当するものにチェックをし、前年度（年間）の実施回数等を記載してください。</t>
    <rPh sb="0" eb="3">
      <t>リヨウシャ</t>
    </rPh>
    <rPh sb="7" eb="9">
      <t>エイヨウ</t>
    </rPh>
    <rPh sb="9" eb="11">
      <t>シドウ</t>
    </rPh>
    <rPh sb="12" eb="14">
      <t>ジッシ</t>
    </rPh>
    <rPh sb="15" eb="17">
      <t>ウム</t>
    </rPh>
    <rPh sb="17" eb="18">
      <t>トウ</t>
    </rPh>
    <rPh sb="23" eb="25">
      <t>ガイトウ</t>
    </rPh>
    <rPh sb="37" eb="40">
      <t>ゼンネンド</t>
    </rPh>
    <rPh sb="41" eb="43">
      <t>ネンカン</t>
    </rPh>
    <rPh sb="45" eb="47">
      <t>ジッシ</t>
    </rPh>
    <rPh sb="47" eb="49">
      <t>カイスウ</t>
    </rPh>
    <rPh sb="49" eb="50">
      <t>トウ</t>
    </rPh>
    <rPh sb="51" eb="53">
      <t>キサイ</t>
    </rPh>
    <phoneticPr fontId="10"/>
  </si>
  <si>
    <t>食事の供給体制とは、他の施設との協定や業者委託などをいいます。</t>
    <phoneticPr fontId="3"/>
  </si>
  <si>
    <t>この報告で給食会議とは、管理栄養士や調理師など栄養部門担当者以外の職種も参集する会議をいいます。</t>
    <phoneticPr fontId="10"/>
  </si>
  <si>
    <t>構成メンバーとなっている職名（該当職名がない場合、最も当てはまるもの）にチェック又は記載してください。</t>
    <rPh sb="0" eb="2">
      <t>コウセイ</t>
    </rPh>
    <rPh sb="12" eb="14">
      <t>ショクメイ</t>
    </rPh>
    <rPh sb="15" eb="17">
      <t>ガイトウ</t>
    </rPh>
    <rPh sb="17" eb="19">
      <t>ショクメイ</t>
    </rPh>
    <rPh sb="22" eb="24">
      <t>バアイ</t>
    </rPh>
    <rPh sb="25" eb="26">
      <t>モット</t>
    </rPh>
    <rPh sb="27" eb="28">
      <t>ア</t>
    </rPh>
    <rPh sb="40" eb="41">
      <t>マタ</t>
    </rPh>
    <rPh sb="42" eb="44">
      <t>キサイ</t>
    </rPh>
    <phoneticPr fontId="10"/>
  </si>
  <si>
    <t>食事の基準（給与栄養量）の評価</t>
    <rPh sb="0" eb="2">
      <t>ショクジ</t>
    </rPh>
    <rPh sb="3" eb="5">
      <t>キジュン</t>
    </rPh>
    <phoneticPr fontId="10"/>
  </si>
  <si>
    <t>献立を掲示しているか否かを回答してください。（複数回答可）</t>
    <rPh sb="0" eb="2">
      <t>コンダテ</t>
    </rPh>
    <rPh sb="3" eb="5">
      <t>ケイジ</t>
    </rPh>
    <rPh sb="10" eb="11">
      <t>イナ</t>
    </rPh>
    <rPh sb="13" eb="15">
      <t>カイトウ</t>
    </rPh>
    <phoneticPr fontId="10"/>
  </si>
  <si>
    <t>備蓄食品について「有」にチェックをした場合は、１日あたり「何食分」の食事を「何日分」提供する想定の備蓄となっているかを記載してください。</t>
    <rPh sb="0" eb="2">
      <t>ビチク</t>
    </rPh>
    <rPh sb="2" eb="4">
      <t>ショクヒン</t>
    </rPh>
    <rPh sb="9" eb="10">
      <t>ア</t>
    </rPh>
    <rPh sb="19" eb="21">
      <t>バアイ</t>
    </rPh>
    <rPh sb="24" eb="25">
      <t>ニチ</t>
    </rPh>
    <rPh sb="29" eb="30">
      <t>ナン</t>
    </rPh>
    <rPh sb="30" eb="32">
      <t>ショクブン</t>
    </rPh>
    <rPh sb="34" eb="36">
      <t>ショクジ</t>
    </rPh>
    <rPh sb="38" eb="39">
      <t>ナン</t>
    </rPh>
    <rPh sb="39" eb="41">
      <t>ニチブン</t>
    </rPh>
    <rPh sb="40" eb="41">
      <t>ブン</t>
    </rPh>
    <rPh sb="42" eb="44">
      <t>テイキョウ</t>
    </rPh>
    <rPh sb="46" eb="48">
      <t>ソウテイ</t>
    </rPh>
    <rPh sb="49" eb="51">
      <t>ビチク</t>
    </rPh>
    <rPh sb="59" eb="61">
      <t>キサイ</t>
    </rPh>
    <phoneticPr fontId="10"/>
  </si>
  <si>
    <t>）回</t>
    <rPh sb="1" eb="2">
      <t>カイ</t>
    </rPh>
    <phoneticPr fontId="1"/>
  </si>
  <si>
    <t>個人（</t>
    <rPh sb="0" eb="2">
      <t>コジン</t>
    </rPh>
    <phoneticPr fontId="1"/>
  </si>
  <si>
    <t>集団（</t>
    <rPh sb="0" eb="2">
      <t>シュウダン</t>
    </rPh>
    <phoneticPr fontId="1"/>
  </si>
  <si>
    <t>（</t>
    <phoneticPr fontId="2"/>
  </si>
  <si>
    <t>）</t>
    <phoneticPr fontId="2"/>
  </si>
  <si>
    <t>1日（</t>
    <rPh sb="1" eb="2">
      <t>ニチ</t>
    </rPh>
    <phoneticPr fontId="1"/>
  </si>
  <si>
    <t>）食</t>
    <rPh sb="1" eb="2">
      <t>ショク</t>
    </rPh>
    <phoneticPr fontId="1"/>
  </si>
  <si>
    <t>）日分</t>
    <rPh sb="1" eb="3">
      <t>ニチブン</t>
    </rPh>
    <phoneticPr fontId="1"/>
  </si>
  <si>
    <t>未入力や入力内容にエラーがある場合は、
下にメッセージが表示されますので、
該当部分を修正してください。</t>
    <phoneticPr fontId="1"/>
  </si>
  <si>
    <t>(kcal)</t>
    <phoneticPr fontId="3"/>
  </si>
  <si>
    <t>(㎍RAE)</t>
    <phoneticPr fontId="3"/>
  </si>
  <si>
    <r>
      <t>No.10　</t>
    </r>
    <r>
      <rPr>
        <sz val="10"/>
        <rFont val="ＭＳ Ｐゴシック"/>
        <family val="3"/>
        <charset val="128"/>
      </rPr>
      <t>食事摂取量の
　　　</t>
    </r>
    <r>
      <rPr>
        <sz val="10"/>
        <rFont val="ＭＳ Ｐゴシック"/>
        <family val="2"/>
        <charset val="128"/>
      </rPr>
      <t xml:space="preserve">  </t>
    </r>
    <r>
      <rPr>
        <sz val="10"/>
        <rFont val="ＭＳ Ｐゴシック"/>
        <family val="3"/>
        <charset val="128"/>
      </rPr>
      <t>　把握
　　　</t>
    </r>
    <r>
      <rPr>
        <sz val="10"/>
        <rFont val="ＭＳ Ｐゴシック"/>
        <family val="2"/>
        <charset val="128"/>
      </rPr>
      <t xml:space="preserve">  </t>
    </r>
    <r>
      <rPr>
        <sz val="10"/>
        <rFont val="ＭＳ Ｐゴシック"/>
        <family val="3"/>
        <charset val="128"/>
      </rPr>
      <t>　（複数可）</t>
    </r>
    <rPh sb="19" eb="21">
      <t>ハアク</t>
    </rPh>
    <phoneticPr fontId="1"/>
  </si>
  <si>
    <t>No.13　献立の掲示等</t>
    <rPh sb="6" eb="8">
      <t>コンダテ</t>
    </rPh>
    <rPh sb="9" eb="11">
      <t>ケイジ</t>
    </rPh>
    <rPh sb="11" eb="12">
      <t>トウ</t>
    </rPh>
    <phoneticPr fontId="1"/>
  </si>
  <si>
    <t>No.4</t>
    <phoneticPr fontId="2"/>
  </si>
  <si>
    <t>No.5</t>
    <phoneticPr fontId="1"/>
  </si>
  <si>
    <t>問合先</t>
    <rPh sb="0" eb="1">
      <t>ト</t>
    </rPh>
    <rPh sb="1" eb="2">
      <t>ア</t>
    </rPh>
    <rPh sb="2" eb="3">
      <t>サキ</t>
    </rPh>
    <phoneticPr fontId="3"/>
  </si>
  <si>
    <t>担当</t>
    <rPh sb="0" eb="2">
      <t>タントウ</t>
    </rPh>
    <phoneticPr fontId="3"/>
  </si>
  <si>
    <t>TEL</t>
    <phoneticPr fontId="3"/>
  </si>
  <si>
    <r>
      <t>No.</t>
    </r>
    <r>
      <rPr>
        <sz val="10"/>
        <rFont val="ＭＳ Ｐゴシック"/>
        <family val="3"/>
        <charset val="128"/>
      </rPr>
      <t>2</t>
    </r>
    <r>
      <rPr>
        <sz val="10"/>
        <rFont val="ＭＳ Ｐゴシック"/>
        <family val="2"/>
        <charset val="128"/>
      </rPr>
      <t>　管理栄養士・栄養士</t>
    </r>
    <phoneticPr fontId="3"/>
  </si>
  <si>
    <r>
      <t>No.</t>
    </r>
    <r>
      <rPr>
        <sz val="10"/>
        <rFont val="ＭＳ Ｐゴシック"/>
        <family val="3"/>
        <charset val="128"/>
      </rPr>
      <t>3</t>
    </r>
    <r>
      <rPr>
        <sz val="10"/>
        <rFont val="ＭＳ Ｐゴシック"/>
        <family val="2"/>
        <charset val="128"/>
      </rPr>
      <t>　スタッフ数</t>
    </r>
    <phoneticPr fontId="3"/>
  </si>
  <si>
    <t>No.4</t>
    <phoneticPr fontId="10"/>
  </si>
  <si>
    <r>
      <t>No.5</t>
    </r>
    <r>
      <rPr>
        <sz val="10"/>
        <rFont val="ＭＳ Ｐゴシック"/>
        <family val="2"/>
        <charset val="128"/>
      </rPr>
      <t>　食物アレルギーの
　　　</t>
    </r>
    <r>
      <rPr>
        <sz val="10"/>
        <rFont val="ＭＳ Ｐゴシック"/>
        <family val="3"/>
        <charset val="128"/>
      </rPr>
      <t xml:space="preserve">  把握</t>
    </r>
    <rPh sb="19" eb="21">
      <t>ハアク</t>
    </rPh>
    <phoneticPr fontId="1"/>
  </si>
  <si>
    <r>
      <t>No.6　</t>
    </r>
    <r>
      <rPr>
        <sz val="10"/>
        <rFont val="ＭＳ Ｐゴシック"/>
        <family val="3"/>
        <charset val="128"/>
      </rPr>
      <t>給与栄養目標量の
　　　　設定根拠</t>
    </r>
    <rPh sb="9" eb="12">
      <t>モクヒョウリョウ</t>
    </rPh>
    <phoneticPr fontId="3"/>
  </si>
  <si>
    <r>
      <t xml:space="preserve">その他の根拠に基づき作成している （ </t>
    </r>
    <r>
      <rPr>
        <sz val="9"/>
        <rFont val="ＭＳ Ｐ明朝"/>
        <family val="1"/>
        <charset val="128"/>
      </rPr>
      <t>具体的に：</t>
    </r>
    <rPh sb="2" eb="3">
      <t>タ</t>
    </rPh>
    <rPh sb="4" eb="6">
      <t>コンキョ</t>
    </rPh>
    <rPh sb="7" eb="8">
      <t>モト</t>
    </rPh>
    <rPh sb="10" eb="12">
      <t>サクセイ</t>
    </rPh>
    <rPh sb="19" eb="22">
      <t>グタイテキ</t>
    </rPh>
    <phoneticPr fontId="1"/>
  </si>
  <si>
    <r>
      <t>No.7　</t>
    </r>
    <r>
      <rPr>
        <sz val="10"/>
        <rFont val="ＭＳ Ｐゴシック"/>
        <family val="3"/>
        <charset val="128"/>
      </rPr>
      <t>給与栄養目標量の
　　　　設定方法</t>
    </r>
    <rPh sb="9" eb="12">
      <t>モクヒョウリョウ</t>
    </rPh>
    <rPh sb="20" eb="22">
      <t>ホウホウ</t>
    </rPh>
    <phoneticPr fontId="3"/>
  </si>
  <si>
    <r>
      <t>その他（</t>
    </r>
    <r>
      <rPr>
        <sz val="9"/>
        <rFont val="ＭＳ Ｐ明朝"/>
        <family val="1"/>
        <charset val="128"/>
      </rPr>
      <t>具体的に：</t>
    </r>
    <phoneticPr fontId="1"/>
  </si>
  <si>
    <r>
      <t>No.8  　「すこやか北海
　　　  道２１」</t>
    </r>
    <r>
      <rPr>
        <vertAlign val="superscript"/>
        <sz val="10"/>
        <rFont val="ＭＳ Ｐゴシック"/>
        <family val="3"/>
        <charset val="128"/>
      </rPr>
      <t>※</t>
    </r>
    <r>
      <rPr>
        <sz val="10"/>
        <rFont val="ＭＳ Ｐゴシック"/>
        <family val="3"/>
        <charset val="128"/>
      </rPr>
      <t>の指標
　　　  に係る施設にお
　　　  ける給与栄養目
　　　　標量と給与栄養
　　　　量</t>
    </r>
    <rPh sb="35" eb="36">
      <t>カカ</t>
    </rPh>
    <rPh sb="37" eb="39">
      <t>シセツ</t>
    </rPh>
    <rPh sb="49" eb="51">
      <t>キュウヨ</t>
    </rPh>
    <rPh sb="51" eb="52">
      <t>エイ</t>
    </rPh>
    <rPh sb="52" eb="53">
      <t>ヨウ</t>
    </rPh>
    <rPh sb="53" eb="54">
      <t>メ</t>
    </rPh>
    <rPh sb="59" eb="60">
      <t>シルベ</t>
    </rPh>
    <rPh sb="60" eb="61">
      <t>リョウ</t>
    </rPh>
    <rPh sb="62" eb="63">
      <t>キュウ</t>
    </rPh>
    <rPh sb="63" eb="64">
      <t>ヨ</t>
    </rPh>
    <rPh sb="64" eb="65">
      <t>エイ</t>
    </rPh>
    <rPh sb="65" eb="66">
      <t>ヨウ</t>
    </rPh>
    <rPh sb="71" eb="72">
      <t>リョウ</t>
    </rPh>
    <phoneticPr fontId="3"/>
  </si>
  <si>
    <t>施設の目標量</t>
    <rPh sb="0" eb="2">
      <t>シセツ</t>
    </rPh>
    <phoneticPr fontId="1"/>
  </si>
  <si>
    <t>適切な量と質の食事をとる者（20歳以上）</t>
    <rPh sb="16" eb="17">
      <t>サイ</t>
    </rPh>
    <rPh sb="17" eb="19">
      <t>イジョウ</t>
    </rPh>
    <phoneticPr fontId="3"/>
  </si>
  <si>
    <r>
      <t>No.9</t>
    </r>
    <r>
      <rPr>
        <sz val="10"/>
        <rFont val="ＭＳ Ｐゴシック"/>
        <family val="2"/>
        <charset val="128"/>
      </rPr>
      <t>　給与栄養目標量と給与栄養量</t>
    </r>
    <phoneticPr fontId="3"/>
  </si>
  <si>
    <r>
      <t>No.11　</t>
    </r>
    <r>
      <rPr>
        <sz val="10"/>
        <rFont val="ＭＳ Ｐゴシック"/>
        <family val="2"/>
        <charset val="128"/>
      </rPr>
      <t>食事の基準
　　</t>
    </r>
    <r>
      <rPr>
        <sz val="10"/>
        <rFont val="ＭＳ Ｐゴシック"/>
        <family val="3"/>
        <charset val="128"/>
      </rPr>
      <t xml:space="preserve"> </t>
    </r>
    <r>
      <rPr>
        <sz val="10"/>
        <rFont val="ＭＳ Ｐゴシック"/>
        <family val="2"/>
        <charset val="128"/>
      </rPr>
      <t>　</t>
    </r>
    <r>
      <rPr>
        <sz val="10"/>
        <rFont val="ＭＳ Ｐゴシック"/>
        <family val="3"/>
        <charset val="128"/>
      </rPr>
      <t xml:space="preserve">  </t>
    </r>
    <r>
      <rPr>
        <sz val="10"/>
        <rFont val="ＭＳ Ｐゴシック"/>
        <family val="2"/>
        <charset val="128"/>
      </rPr>
      <t>　（給与栄養目
　　　　</t>
    </r>
    <r>
      <rPr>
        <sz val="10"/>
        <rFont val="ＭＳ Ｐゴシック"/>
        <family val="3"/>
        <charset val="128"/>
      </rPr>
      <t xml:space="preserve">  標</t>
    </r>
    <r>
      <rPr>
        <sz val="10"/>
        <rFont val="ＭＳ Ｐゴシック"/>
        <family val="2"/>
        <charset val="128"/>
      </rPr>
      <t>量）の 評価
　　　　  （複数可）</t>
    </r>
    <rPh sb="24" eb="25">
      <t>メ</t>
    </rPh>
    <phoneticPr fontId="1"/>
  </si>
  <si>
    <r>
      <t>No.12</t>
    </r>
    <r>
      <rPr>
        <sz val="10"/>
        <rFont val="ＭＳ Ｐゴシック"/>
        <family val="2"/>
        <charset val="128"/>
      </rPr>
      <t>　嗜好等の把握
　　　</t>
    </r>
    <r>
      <rPr>
        <sz val="10"/>
        <rFont val="ＭＳ Ｐゴシック"/>
        <family val="3"/>
        <charset val="128"/>
      </rPr>
      <t xml:space="preserve">   </t>
    </r>
    <r>
      <rPr>
        <sz val="10"/>
        <rFont val="ＭＳ Ｐゴシック"/>
        <family val="2"/>
        <charset val="128"/>
      </rPr>
      <t>　（複数可）</t>
    </r>
    <rPh sb="6" eb="8">
      <t>シコウ</t>
    </rPh>
    <rPh sb="8" eb="9">
      <t>トウ</t>
    </rPh>
    <rPh sb="10" eb="12">
      <t>ハアク</t>
    </rPh>
    <phoneticPr fontId="1"/>
  </si>
  <si>
    <r>
      <t>No14　</t>
    </r>
    <r>
      <rPr>
        <sz val="10"/>
        <rFont val="ＭＳ Ｐゴシック"/>
        <family val="2"/>
        <charset val="128"/>
      </rPr>
      <t>栄養情報の提供</t>
    </r>
    <phoneticPr fontId="1"/>
  </si>
  <si>
    <t>栄養食事指
導の実施</t>
    <rPh sb="0" eb="2">
      <t>エイヨウ</t>
    </rPh>
    <rPh sb="2" eb="4">
      <t>ショクジ</t>
    </rPh>
    <rPh sb="4" eb="5">
      <t>ユビ</t>
    </rPh>
    <rPh sb="6" eb="7">
      <t>シルベ</t>
    </rPh>
    <rPh sb="8" eb="10">
      <t>ジッシ</t>
    </rPh>
    <phoneticPr fontId="1"/>
  </si>
  <si>
    <t>情報提供の
実施</t>
    <rPh sb="6" eb="8">
      <t>ジッシ</t>
    </rPh>
    <phoneticPr fontId="1"/>
  </si>
  <si>
    <r>
      <t>No.</t>
    </r>
    <r>
      <rPr>
        <sz val="10"/>
        <rFont val="ＭＳ Ｐゴシック"/>
        <family val="3"/>
        <charset val="128"/>
      </rPr>
      <t>15</t>
    </r>
    <r>
      <rPr>
        <sz val="10"/>
        <rFont val="ＭＳ Ｐゴシック"/>
        <family val="2"/>
        <charset val="128"/>
      </rPr>
      <t>　業務委託の状況</t>
    </r>
    <rPh sb="6" eb="8">
      <t>ギョウム</t>
    </rPh>
    <rPh sb="8" eb="10">
      <t>イタク</t>
    </rPh>
    <rPh sb="11" eb="12">
      <t>ジョウ</t>
    </rPh>
    <rPh sb="12" eb="13">
      <t>キョウ</t>
    </rPh>
    <phoneticPr fontId="1"/>
  </si>
  <si>
    <t>No.16　業務委託の内容
           （複数可）</t>
    <phoneticPr fontId="10"/>
  </si>
  <si>
    <r>
      <t>No.17　災害時等の</t>
    </r>
    <r>
      <rPr>
        <sz val="10"/>
        <rFont val="ＭＳ Ｐゴシック"/>
        <family val="2"/>
        <charset val="128"/>
      </rPr>
      <t>対応体制</t>
    </r>
    <rPh sb="6" eb="9">
      <t>サイガイジ</t>
    </rPh>
    <rPh sb="9" eb="10">
      <t>トウ</t>
    </rPh>
    <phoneticPr fontId="1"/>
  </si>
  <si>
    <r>
      <t>No.18</t>
    </r>
    <r>
      <rPr>
        <sz val="10"/>
        <rFont val="ＭＳ Ｐゴシック"/>
        <family val="2"/>
        <charset val="128"/>
      </rPr>
      <t>　設備等の整備状況</t>
    </r>
    <phoneticPr fontId="1"/>
  </si>
  <si>
    <r>
      <t>No.19</t>
    </r>
    <r>
      <rPr>
        <sz val="10"/>
        <rFont val="ＭＳ Ｐゴシック"/>
        <family val="2"/>
        <charset val="128"/>
      </rPr>
      <t>　</t>
    </r>
    <r>
      <rPr>
        <sz val="10"/>
        <rFont val="ＭＳ Ｐゴシック"/>
        <family val="3"/>
        <charset val="128"/>
      </rPr>
      <t xml:space="preserve">給食会議
          </t>
    </r>
    <r>
      <rPr>
        <sz val="10"/>
        <rFont val="ＭＳ Ｐゴシック"/>
        <family val="2"/>
        <charset val="128"/>
      </rPr>
      <t>実施状況</t>
    </r>
    <rPh sb="6" eb="8">
      <t>キュウショク</t>
    </rPh>
    <rPh sb="8" eb="10">
      <t>カイギ</t>
    </rPh>
    <rPh sb="21" eb="23">
      <t>ジッシ</t>
    </rPh>
    <rPh sb="23" eb="25">
      <t>ジョウキョウ</t>
    </rPh>
    <phoneticPr fontId="1"/>
  </si>
  <si>
    <r>
      <t xml:space="preserve">No.20　給食会議
          </t>
    </r>
    <r>
      <rPr>
        <sz val="10"/>
        <rFont val="ＭＳ Ｐゴシック"/>
        <family val="2"/>
        <charset val="128"/>
      </rPr>
      <t>構成メンバー</t>
    </r>
    <rPh sb="6" eb="8">
      <t>キュウショク</t>
    </rPh>
    <rPh sb="8" eb="10">
      <t>カイギ</t>
    </rPh>
    <rPh sb="21" eb="23">
      <t>コウセイ</t>
    </rPh>
    <phoneticPr fontId="1"/>
  </si>
  <si>
    <r>
      <t>No.21</t>
    </r>
    <r>
      <rPr>
        <sz val="10"/>
        <rFont val="ＭＳ Ｐゴシック"/>
        <family val="2"/>
        <charset val="128"/>
      </rPr>
      <t>　給食数</t>
    </r>
    <r>
      <rPr>
        <sz val="10"/>
        <rFont val="ＭＳ Ｐゴシック"/>
        <family val="3"/>
        <charset val="128"/>
      </rPr>
      <t>・定員数等</t>
    </r>
    <rPh sb="6" eb="9">
      <t>キュウショクスウ</t>
    </rPh>
    <rPh sb="10" eb="12">
      <t>テイイン</t>
    </rPh>
    <rPh sb="12" eb="13">
      <t>スウ</t>
    </rPh>
    <rPh sb="13" eb="14">
      <t>トウ</t>
    </rPh>
    <phoneticPr fontId="2"/>
  </si>
  <si>
    <t>No.22　食事の開始時刻</t>
    <rPh sb="6" eb="8">
      <t>ショクジ</t>
    </rPh>
    <rPh sb="9" eb="11">
      <t>カイシ</t>
    </rPh>
    <rPh sb="11" eb="13">
      <t>ジコク</t>
    </rPh>
    <phoneticPr fontId="2"/>
  </si>
  <si>
    <t>No.23　配送先</t>
    <rPh sb="6" eb="9">
      <t>ハイソウサキ</t>
    </rPh>
    <phoneticPr fontId="2"/>
  </si>
  <si>
    <t>No.2</t>
    <phoneticPr fontId="10"/>
  </si>
  <si>
    <t>No.4</t>
    <phoneticPr fontId="3"/>
  </si>
  <si>
    <t>肥満度は、次式などにより得られた結果により判定し、肥満傾向及びやせ傾向に該当する者の数を男女別に記入してください</t>
    <rPh sb="0" eb="3">
      <t>ヒマンド</t>
    </rPh>
    <rPh sb="5" eb="7">
      <t>ジシキ</t>
    </rPh>
    <rPh sb="12" eb="13">
      <t>エ</t>
    </rPh>
    <rPh sb="16" eb="18">
      <t>ケッカ</t>
    </rPh>
    <rPh sb="21" eb="23">
      <t>ハンテイ</t>
    </rPh>
    <phoneticPr fontId="10"/>
  </si>
  <si>
    <r>
      <rPr>
        <b/>
        <sz val="14"/>
        <rFont val="ＭＳ Ｐ明朝"/>
        <family val="1"/>
        <charset val="128"/>
      </rPr>
      <t>　</t>
    </r>
    <r>
      <rPr>
        <sz val="12"/>
        <rFont val="ＭＳ Ｐ明朝"/>
        <family val="1"/>
        <charset val="128"/>
      </rPr>
      <t>BMI</t>
    </r>
    <r>
      <rPr>
        <sz val="10"/>
        <rFont val="ＭＳ Ｐ明朝"/>
        <family val="1"/>
        <charset val="128"/>
      </rPr>
      <t>　(Body Mass Index)　＝　体重（ｋｇ）　÷　（　身長（ｍ）　×　身長（ｍ）　）</t>
    </r>
    <rPh sb="25" eb="27">
      <t>タイジュウ</t>
    </rPh>
    <rPh sb="36" eb="38">
      <t>シンチョウ</t>
    </rPh>
    <rPh sb="44" eb="46">
      <t>シンチョウ</t>
    </rPh>
    <phoneticPr fontId="10"/>
  </si>
  <si>
    <t>把握しているにチェックをした場合は、該当する項目にチェックまたは、記載してください。</t>
    <rPh sb="0" eb="2">
      <t>ハアク</t>
    </rPh>
    <rPh sb="14" eb="16">
      <t>バアイ</t>
    </rPh>
    <rPh sb="18" eb="20">
      <t>ガイトウ</t>
    </rPh>
    <rPh sb="22" eb="24">
      <t>コウモク</t>
    </rPh>
    <rPh sb="33" eb="35">
      <t>キサイ</t>
    </rPh>
    <phoneticPr fontId="10"/>
  </si>
  <si>
    <t>No.6</t>
    <phoneticPr fontId="10"/>
  </si>
  <si>
    <t>給与栄養目標量の設定根拠</t>
    <rPh sb="0" eb="2">
      <t>キュウヨ</t>
    </rPh>
    <rPh sb="2" eb="4">
      <t>エイヨウ</t>
    </rPh>
    <rPh sb="4" eb="6">
      <t>モクヒョウ</t>
    </rPh>
    <rPh sb="6" eb="7">
      <t>リョウ</t>
    </rPh>
    <rPh sb="8" eb="10">
      <t>セッテイ</t>
    </rPh>
    <rPh sb="10" eb="12">
      <t>コンキョ</t>
    </rPh>
    <phoneticPr fontId="10"/>
  </si>
  <si>
    <t>No.7</t>
    <phoneticPr fontId="10"/>
  </si>
  <si>
    <t>No.8</t>
    <phoneticPr fontId="10"/>
  </si>
  <si>
    <t>「すこやか北海道21」の指標に係る施設における給与栄養目標量と給与栄養量</t>
    <rPh sb="5" eb="8">
      <t>ホッカイドウ</t>
    </rPh>
    <rPh sb="12" eb="14">
      <t>シヒョウ</t>
    </rPh>
    <rPh sb="15" eb="16">
      <t>カカ</t>
    </rPh>
    <rPh sb="17" eb="19">
      <t>シセツ</t>
    </rPh>
    <rPh sb="23" eb="30">
      <t>キュウヨエイヨウモクヒョウリョウ</t>
    </rPh>
    <rPh sb="31" eb="33">
      <t>キュウヨ</t>
    </rPh>
    <rPh sb="33" eb="36">
      <t>エイヨウリョウ</t>
    </rPh>
    <phoneticPr fontId="10"/>
  </si>
  <si>
    <t>No.9</t>
    <phoneticPr fontId="10"/>
  </si>
  <si>
    <t>給与栄養目標量と給与栄養量</t>
    <rPh sb="0" eb="2">
      <t>キュウヨ</t>
    </rPh>
    <rPh sb="2" eb="4">
      <t>エイヨウ</t>
    </rPh>
    <rPh sb="4" eb="7">
      <t>モクヒョウリョウ</t>
    </rPh>
    <rPh sb="8" eb="10">
      <t>キュウヨ</t>
    </rPh>
    <rPh sb="10" eb="13">
      <t>エイヨウリョウ</t>
    </rPh>
    <phoneticPr fontId="10"/>
  </si>
  <si>
    <t>No.11</t>
    <phoneticPr fontId="10"/>
  </si>
  <si>
    <t>No.12</t>
    <phoneticPr fontId="3"/>
  </si>
  <si>
    <t>　アンケートなどにより全体の状況を把握している場合は、「全体的に把握している」にチェックをし、調査の回数（例：年○回）と方法を記載してください。</t>
    <rPh sb="50" eb="52">
      <t>カイスウ</t>
    </rPh>
    <rPh sb="53" eb="54">
      <t>レイ</t>
    </rPh>
    <rPh sb="55" eb="56">
      <t>ネン</t>
    </rPh>
    <rPh sb="57" eb="58">
      <t>カイ</t>
    </rPh>
    <phoneticPr fontId="10"/>
  </si>
  <si>
    <t>No.14</t>
    <phoneticPr fontId="10"/>
  </si>
  <si>
    <t>情報提供の状況について、該当するものにチェックをしてください。有にチェックをした場合は、該当する項目をチェックしてください。（複数回答可）。</t>
    <rPh sb="0" eb="2">
      <t>ジョウホウ</t>
    </rPh>
    <rPh sb="2" eb="4">
      <t>テイキョウ</t>
    </rPh>
    <rPh sb="5" eb="7">
      <t>ジョウキョウ</t>
    </rPh>
    <rPh sb="12" eb="14">
      <t>ガイトウ</t>
    </rPh>
    <phoneticPr fontId="10"/>
  </si>
  <si>
    <t>No.15</t>
    <phoneticPr fontId="10"/>
  </si>
  <si>
    <t>業務委託の状況</t>
    <rPh sb="0" eb="2">
      <t>ギョウム</t>
    </rPh>
    <rPh sb="2" eb="4">
      <t>イタク</t>
    </rPh>
    <rPh sb="5" eb="7">
      <t>ジョウキョウ</t>
    </rPh>
    <phoneticPr fontId="10"/>
  </si>
  <si>
    <t>委託事業者名を記載してください。</t>
    <rPh sb="0" eb="2">
      <t>イタク</t>
    </rPh>
    <rPh sb="2" eb="6">
      <t>ジギョウシャメイ</t>
    </rPh>
    <rPh sb="7" eb="9">
      <t>キサイ</t>
    </rPh>
    <phoneticPr fontId="10"/>
  </si>
  <si>
    <t>No.17</t>
    <phoneticPr fontId="10"/>
  </si>
  <si>
    <t>災害等の対応体制</t>
    <phoneticPr fontId="3"/>
  </si>
  <si>
    <t>No.18</t>
    <phoneticPr fontId="10"/>
  </si>
  <si>
    <t>No.19</t>
    <phoneticPr fontId="3"/>
  </si>
  <si>
    <t>給食会議実施状況</t>
    <rPh sb="0" eb="2">
      <t>キュウショク</t>
    </rPh>
    <rPh sb="2" eb="4">
      <t>カイギ</t>
    </rPh>
    <rPh sb="4" eb="6">
      <t>ジッシ</t>
    </rPh>
    <rPh sb="6" eb="8">
      <t>ジョウキョウ</t>
    </rPh>
    <phoneticPr fontId="10"/>
  </si>
  <si>
    <t>No.20</t>
    <phoneticPr fontId="3"/>
  </si>
  <si>
    <t>給食会議構成メンバー</t>
    <rPh sb="0" eb="2">
      <t>キュウショク</t>
    </rPh>
    <rPh sb="2" eb="4">
      <t>カイギ</t>
    </rPh>
    <rPh sb="4" eb="6">
      <t>コウセイ</t>
    </rPh>
    <phoneticPr fontId="10"/>
  </si>
  <si>
    <t>No.21</t>
    <phoneticPr fontId="10"/>
  </si>
  <si>
    <t>給食数・定員数等</t>
    <rPh sb="4" eb="7">
      <t>テイインスウ</t>
    </rPh>
    <rPh sb="7" eb="8">
      <t>トウ</t>
    </rPh>
    <phoneticPr fontId="10"/>
  </si>
  <si>
    <t>　毎年度６月１日現在の給食提供人数及び定員又は開始届の食数を記載してください。</t>
    <rPh sb="1" eb="4">
      <t>マイネンド</t>
    </rPh>
    <rPh sb="7" eb="8">
      <t>ヒ</t>
    </rPh>
    <rPh sb="8" eb="10">
      <t>ゲンザイ</t>
    </rPh>
    <rPh sb="11" eb="13">
      <t>キュウショク</t>
    </rPh>
    <rPh sb="13" eb="15">
      <t>テイキョウ</t>
    </rPh>
    <rPh sb="15" eb="17">
      <t>ニンズウ</t>
    </rPh>
    <rPh sb="17" eb="18">
      <t>オヨ</t>
    </rPh>
    <rPh sb="30" eb="32">
      <t>キサイ</t>
    </rPh>
    <phoneticPr fontId="10"/>
  </si>
  <si>
    <t>No.22</t>
    <phoneticPr fontId="10"/>
  </si>
  <si>
    <t>No.23</t>
    <phoneticPr fontId="10"/>
  </si>
  <si>
    <t>*</t>
    <phoneticPr fontId="2"/>
  </si>
  <si>
    <t>病院用No.9</t>
    <rPh sb="0" eb="2">
      <t>ビョウイン</t>
    </rPh>
    <rPh sb="2" eb="3">
      <t>ヨウ</t>
    </rPh>
    <phoneticPr fontId="10"/>
  </si>
  <si>
    <t>治療食基準</t>
    <rPh sb="0" eb="2">
      <t>チリョウ</t>
    </rPh>
    <rPh sb="2" eb="3">
      <t>ショク</t>
    </rPh>
    <rPh sb="3" eb="5">
      <t>キジュン</t>
    </rPh>
    <phoneticPr fontId="10"/>
  </si>
  <si>
    <t>最終改定
年月日</t>
    <rPh sb="0" eb="2">
      <t>サイシュウ</t>
    </rPh>
    <rPh sb="2" eb="4">
      <t>カイテイ</t>
    </rPh>
    <rPh sb="5" eb="8">
      <t>ネンガッピ</t>
    </rPh>
    <phoneticPr fontId="10"/>
  </si>
  <si>
    <t>治療食区分</t>
    <rPh sb="0" eb="3">
      <t>チリョウショク</t>
    </rPh>
    <rPh sb="3" eb="5">
      <t>クブン</t>
    </rPh>
    <phoneticPr fontId="10"/>
  </si>
  <si>
    <t>病態別</t>
    <rPh sb="0" eb="3">
      <t>ビョウタイベツ</t>
    </rPh>
    <phoneticPr fontId="10"/>
  </si>
  <si>
    <t>成分栄養別</t>
    <rPh sb="0" eb="2">
      <t>セイブン</t>
    </rPh>
    <rPh sb="2" eb="4">
      <t>エイヨウ</t>
    </rPh>
    <rPh sb="4" eb="5">
      <t>ベツ</t>
    </rPh>
    <phoneticPr fontId="10"/>
  </si>
  <si>
    <t>病態成分併用</t>
    <rPh sb="0" eb="2">
      <t>ビョウタイ</t>
    </rPh>
    <rPh sb="2" eb="4">
      <t>セイブン</t>
    </rPh>
    <rPh sb="4" eb="6">
      <t>ヘイヨウ</t>
    </rPh>
    <phoneticPr fontId="10"/>
  </si>
  <si>
    <t>治療食基準最終改定</t>
    <rPh sb="0" eb="3">
      <t>チリョウショク</t>
    </rPh>
    <rPh sb="3" eb="5">
      <t>キジュン</t>
    </rPh>
    <rPh sb="5" eb="7">
      <t>サイシュウ</t>
    </rPh>
    <rPh sb="7" eb="9">
      <t>カイテイ</t>
    </rPh>
    <phoneticPr fontId="22"/>
  </si>
  <si>
    <t>治療食：病態別</t>
    <rPh sb="0" eb="3">
      <t>チリョウショク</t>
    </rPh>
    <rPh sb="4" eb="6">
      <t>ビョウタイ</t>
    </rPh>
    <rPh sb="6" eb="7">
      <t>ベツ</t>
    </rPh>
    <phoneticPr fontId="22"/>
  </si>
  <si>
    <t>治療食：成分別</t>
    <rPh sb="0" eb="3">
      <t>チリョウショク</t>
    </rPh>
    <rPh sb="4" eb="6">
      <t>セイブン</t>
    </rPh>
    <rPh sb="6" eb="7">
      <t>ベツ</t>
    </rPh>
    <phoneticPr fontId="22"/>
  </si>
  <si>
    <t>治療食：併用</t>
    <rPh sb="0" eb="3">
      <t>チリョウショク</t>
    </rPh>
    <rPh sb="4" eb="6">
      <t>ヘイヨウ</t>
    </rPh>
    <phoneticPr fontId="22"/>
  </si>
  <si>
    <t>治療食：その他</t>
    <rPh sb="0" eb="3">
      <t>チリョウショク</t>
    </rPh>
    <rPh sb="6" eb="7">
      <t>タ</t>
    </rPh>
    <phoneticPr fontId="22"/>
  </si>
  <si>
    <t>-</t>
    <phoneticPr fontId="10"/>
  </si>
  <si>
    <t>病院用No.12</t>
    <rPh sb="0" eb="2">
      <t>ビョウイン</t>
    </rPh>
    <rPh sb="2" eb="3">
      <t>ヨウ</t>
    </rPh>
    <phoneticPr fontId="10"/>
  </si>
  <si>
    <t>老福等用No.12</t>
    <rPh sb="0" eb="1">
      <t>ロウ</t>
    </rPh>
    <rPh sb="1" eb="2">
      <t>フク</t>
    </rPh>
    <rPh sb="2" eb="3">
      <t>トウ</t>
    </rPh>
    <rPh sb="3" eb="4">
      <t>ヨウ</t>
    </rPh>
    <phoneticPr fontId="10"/>
  </si>
  <si>
    <t>NSTの実施</t>
    <rPh sb="4" eb="6">
      <t>ジッシ</t>
    </rPh>
    <phoneticPr fontId="10"/>
  </si>
  <si>
    <t>低栄養リスクレベルの把握</t>
    <rPh sb="0" eb="3">
      <t>テイエイヨウ</t>
    </rPh>
    <rPh sb="10" eb="12">
      <t>ハアク</t>
    </rPh>
    <phoneticPr fontId="10"/>
  </si>
  <si>
    <t>栄養マネジメント</t>
    <rPh sb="0" eb="2">
      <t>エイヨウ</t>
    </rPh>
    <phoneticPr fontId="10"/>
  </si>
  <si>
    <t>低栄養リスクレベルの人数</t>
    <rPh sb="0" eb="3">
      <t>テイエイヨウ</t>
    </rPh>
    <rPh sb="10" eb="12">
      <t>ニンズウ</t>
    </rPh>
    <phoneticPr fontId="10"/>
  </si>
  <si>
    <t>学校用No.19</t>
    <rPh sb="0" eb="2">
      <t>ガッコウ</t>
    </rPh>
    <rPh sb="2" eb="3">
      <t>ヨウ</t>
    </rPh>
    <phoneticPr fontId="10"/>
  </si>
  <si>
    <t>小学校</t>
    <rPh sb="0" eb="3">
      <t>ショウガッコウ</t>
    </rPh>
    <phoneticPr fontId="10"/>
  </si>
  <si>
    <t>中学校</t>
    <rPh sb="0" eb="3">
      <t>チュウガッコウ</t>
    </rPh>
    <phoneticPr fontId="10"/>
  </si>
  <si>
    <t>高等学校</t>
    <rPh sb="0" eb="2">
      <t>コウトウ</t>
    </rPh>
    <rPh sb="2" eb="4">
      <t>ガッコウ</t>
    </rPh>
    <phoneticPr fontId="10"/>
  </si>
  <si>
    <t>夜間課程</t>
    <rPh sb="0" eb="2">
      <t>ヤカン</t>
    </rPh>
    <rPh sb="2" eb="4">
      <t>カテイ</t>
    </rPh>
    <phoneticPr fontId="10"/>
  </si>
  <si>
    <t>その他１</t>
    <rPh sb="2" eb="3">
      <t>タ</t>
    </rPh>
    <phoneticPr fontId="10"/>
  </si>
  <si>
    <t>その他２</t>
    <rPh sb="2" eb="3">
      <t>タ</t>
    </rPh>
    <phoneticPr fontId="10"/>
  </si>
  <si>
    <t>低学年</t>
    <rPh sb="0" eb="3">
      <t>テイガクネン</t>
    </rPh>
    <phoneticPr fontId="10"/>
  </si>
  <si>
    <t>中学年</t>
    <rPh sb="0" eb="3">
      <t>チュウガクネン</t>
    </rPh>
    <phoneticPr fontId="10"/>
  </si>
  <si>
    <t>高学年</t>
    <rPh sb="0" eb="3">
      <t>コウガクネン</t>
    </rPh>
    <phoneticPr fontId="10"/>
  </si>
  <si>
    <t>食数：低学年</t>
    <rPh sb="0" eb="2">
      <t>ショクスウ</t>
    </rPh>
    <rPh sb="3" eb="6">
      <t>テイガクネン</t>
    </rPh>
    <phoneticPr fontId="10"/>
  </si>
  <si>
    <t>食数：中学年</t>
    <rPh sb="0" eb="2">
      <t>ショクスウ</t>
    </rPh>
    <rPh sb="3" eb="6">
      <t>チュウガクネン</t>
    </rPh>
    <phoneticPr fontId="10"/>
  </si>
  <si>
    <t>食数：高学年</t>
    <rPh sb="0" eb="2">
      <t>ショクスウ</t>
    </rPh>
    <rPh sb="3" eb="6">
      <t>コウガクネン</t>
    </rPh>
    <phoneticPr fontId="10"/>
  </si>
  <si>
    <t>食数：中学校</t>
    <rPh sb="0" eb="2">
      <t>ショクスウ</t>
    </rPh>
    <rPh sb="3" eb="6">
      <t>チュウガッコウ</t>
    </rPh>
    <phoneticPr fontId="10"/>
  </si>
  <si>
    <t>食数：高校</t>
    <rPh sb="0" eb="2">
      <t>ショクスウ</t>
    </rPh>
    <rPh sb="3" eb="5">
      <t>コウコウ</t>
    </rPh>
    <phoneticPr fontId="10"/>
  </si>
  <si>
    <t>食数：夜間</t>
    <rPh sb="0" eb="2">
      <t>ショクスウ</t>
    </rPh>
    <rPh sb="3" eb="5">
      <t>ヤカン</t>
    </rPh>
    <phoneticPr fontId="10"/>
  </si>
  <si>
    <t>食数：その他1</t>
    <rPh sb="0" eb="2">
      <t>ショクスウ</t>
    </rPh>
    <rPh sb="5" eb="6">
      <t>タ</t>
    </rPh>
    <phoneticPr fontId="10"/>
  </si>
  <si>
    <t>その他1記述</t>
    <rPh sb="2" eb="3">
      <t>タ</t>
    </rPh>
    <rPh sb="4" eb="6">
      <t>キジュツ</t>
    </rPh>
    <phoneticPr fontId="10"/>
  </si>
  <si>
    <t>食数：その他2</t>
    <rPh sb="0" eb="2">
      <t>ショクスウ</t>
    </rPh>
    <rPh sb="5" eb="6">
      <t>タ</t>
    </rPh>
    <phoneticPr fontId="10"/>
  </si>
  <si>
    <t>その他2記述</t>
    <rPh sb="2" eb="3">
      <t>タ</t>
    </rPh>
    <rPh sb="4" eb="6">
      <t>キジュツ</t>
    </rPh>
    <phoneticPr fontId="10"/>
  </si>
  <si>
    <t>食数：合計</t>
    <rPh sb="0" eb="2">
      <t>ショクスウ</t>
    </rPh>
    <rPh sb="3" eb="5">
      <t>ゴウケイ</t>
    </rPh>
    <phoneticPr fontId="10"/>
  </si>
  <si>
    <t>食数：職員食</t>
    <rPh sb="0" eb="2">
      <t>ショクスウ</t>
    </rPh>
    <rPh sb="3" eb="5">
      <t>ショクイン</t>
    </rPh>
    <rPh sb="5" eb="6">
      <t>ショク</t>
    </rPh>
    <phoneticPr fontId="10"/>
  </si>
  <si>
    <t>食数：合計職員含む</t>
    <rPh sb="0" eb="2">
      <t>ショクスウ</t>
    </rPh>
    <rPh sb="3" eb="5">
      <t>ゴウケイ</t>
    </rPh>
    <rPh sb="5" eb="7">
      <t>ショクイン</t>
    </rPh>
    <rPh sb="7" eb="8">
      <t>フク</t>
    </rPh>
    <phoneticPr fontId="10"/>
  </si>
  <si>
    <t>学校用　児福用、事業所用No.4</t>
    <rPh sb="0" eb="2">
      <t>ガッコウ</t>
    </rPh>
    <rPh sb="2" eb="3">
      <t>ヨウ</t>
    </rPh>
    <rPh sb="4" eb="5">
      <t>コ</t>
    </rPh>
    <rPh sb="5" eb="7">
      <t>フクヨウ</t>
    </rPh>
    <rPh sb="8" eb="11">
      <t>ジギョウショ</t>
    </rPh>
    <rPh sb="11" eb="12">
      <t>ヨウ</t>
    </rPh>
    <phoneticPr fontId="10"/>
  </si>
  <si>
    <t>病院用　老福等用　事業所用No.8</t>
    <rPh sb="0" eb="2">
      <t>ビョウイン</t>
    </rPh>
    <rPh sb="2" eb="3">
      <t>ヨウ</t>
    </rPh>
    <rPh sb="4" eb="5">
      <t>ロウ</t>
    </rPh>
    <rPh sb="5" eb="7">
      <t>フクトウ</t>
    </rPh>
    <rPh sb="7" eb="8">
      <t>ヨウ</t>
    </rPh>
    <rPh sb="13" eb="14">
      <t>ショヨウ</t>
    </rPh>
    <phoneticPr fontId="10"/>
  </si>
  <si>
    <t>学校用　児福用No.9　病院用　老福等用　事業所用No.10</t>
    <rPh sb="0" eb="2">
      <t>ガッコウ</t>
    </rPh>
    <rPh sb="2" eb="3">
      <t>ヨウ</t>
    </rPh>
    <rPh sb="4" eb="5">
      <t>ジ</t>
    </rPh>
    <rPh sb="5" eb="6">
      <t>フク</t>
    </rPh>
    <rPh sb="6" eb="7">
      <t>ヨウ</t>
    </rPh>
    <rPh sb="21" eb="24">
      <t>ジギョウショ</t>
    </rPh>
    <rPh sb="24" eb="25">
      <t>ヨウ</t>
    </rPh>
    <phoneticPr fontId="10"/>
  </si>
  <si>
    <t>学校用　児福用No.10　　病院用　老福等用　事業所用No.11</t>
    <rPh sb="0" eb="2">
      <t>ガッコウ</t>
    </rPh>
    <rPh sb="2" eb="3">
      <t>ヨウ</t>
    </rPh>
    <rPh sb="4" eb="6">
      <t>ジフク</t>
    </rPh>
    <rPh sb="6" eb="7">
      <t>ヨウ</t>
    </rPh>
    <rPh sb="14" eb="16">
      <t>ビョウイン</t>
    </rPh>
    <rPh sb="16" eb="17">
      <t>ヨウ</t>
    </rPh>
    <rPh sb="18" eb="19">
      <t>ロウ</t>
    </rPh>
    <rPh sb="19" eb="21">
      <t>フクトウ</t>
    </rPh>
    <rPh sb="21" eb="22">
      <t>ヨウ</t>
    </rPh>
    <phoneticPr fontId="10"/>
  </si>
  <si>
    <t>学校用　児福用No.11　病院用　老福等用No.13　事業所用No.12</t>
    <rPh sb="0" eb="2">
      <t>ガッコウ</t>
    </rPh>
    <rPh sb="2" eb="3">
      <t>ヨウ</t>
    </rPh>
    <rPh sb="4" eb="6">
      <t>ジフク</t>
    </rPh>
    <rPh sb="6" eb="7">
      <t>ヨウ</t>
    </rPh>
    <rPh sb="13" eb="15">
      <t>ビョウイン</t>
    </rPh>
    <rPh sb="15" eb="16">
      <t>ヨウ</t>
    </rPh>
    <rPh sb="17" eb="18">
      <t>ロウ</t>
    </rPh>
    <rPh sb="18" eb="20">
      <t>フクトウ</t>
    </rPh>
    <rPh sb="20" eb="21">
      <t>ヨウ</t>
    </rPh>
    <phoneticPr fontId="10"/>
  </si>
  <si>
    <t>学校用　児福用No.12　病院用　老福等用No.14　事業所用No.13</t>
    <rPh sb="0" eb="2">
      <t>ガッコウ</t>
    </rPh>
    <rPh sb="2" eb="3">
      <t>ヨウ</t>
    </rPh>
    <rPh sb="4" eb="5">
      <t>コ</t>
    </rPh>
    <rPh sb="5" eb="6">
      <t>ビョウジ</t>
    </rPh>
    <rPh sb="6" eb="7">
      <t>ヨウ</t>
    </rPh>
    <rPh sb="13" eb="15">
      <t>ビョウイン</t>
    </rPh>
    <rPh sb="15" eb="16">
      <t>ヨウ</t>
    </rPh>
    <rPh sb="17" eb="18">
      <t>ロウ</t>
    </rPh>
    <rPh sb="18" eb="20">
      <t>フクトウ</t>
    </rPh>
    <rPh sb="20" eb="21">
      <t>ヨウ</t>
    </rPh>
    <phoneticPr fontId="10"/>
  </si>
  <si>
    <t>学校用　児福用No.13　病院用　老福等用No.15　事業所用No.14</t>
    <phoneticPr fontId="10"/>
  </si>
  <si>
    <t>学校用　児福用No.14　病院用　老福等用No.16　事業所用No.15</t>
    <phoneticPr fontId="10"/>
  </si>
  <si>
    <t>学校用　児福用No.15　病院用　老福等用　事業所用No.17</t>
    <phoneticPr fontId="3"/>
  </si>
  <si>
    <t>学校用　児福用No.16　病院用　老福等用　事業所用No.18</t>
    <rPh sb="0" eb="2">
      <t>ガッコウ</t>
    </rPh>
    <phoneticPr fontId="10"/>
  </si>
  <si>
    <t>学校用　児福用No.17　病院用　老福等用　事業所用No.19</t>
    <phoneticPr fontId="10"/>
  </si>
  <si>
    <t>学校用　児福用No.18　病院用　老福等用　事業所用No.20</t>
    <phoneticPr fontId="10"/>
  </si>
  <si>
    <t>児福用No.19　病院用　老福等用　事業所用No.21</t>
    <rPh sb="9" eb="11">
      <t>ビョウイン</t>
    </rPh>
    <rPh sb="11" eb="12">
      <t>ヨウ</t>
    </rPh>
    <rPh sb="13" eb="14">
      <t>ロウ</t>
    </rPh>
    <rPh sb="14" eb="15">
      <t>フク</t>
    </rPh>
    <rPh sb="15" eb="16">
      <t>トウ</t>
    </rPh>
    <rPh sb="16" eb="17">
      <t>ヨウ</t>
    </rPh>
    <phoneticPr fontId="10"/>
  </si>
  <si>
    <t>No.22以降（学校No.20以降）集計　対象外</t>
    <rPh sb="5" eb="7">
      <t>イコウ</t>
    </rPh>
    <rPh sb="8" eb="10">
      <t>ガッコウ</t>
    </rPh>
    <rPh sb="15" eb="17">
      <t>イコウ</t>
    </rPh>
    <rPh sb="18" eb="20">
      <t>シュウケイ</t>
    </rPh>
    <rPh sb="21" eb="24">
      <t>タイショウガイ</t>
    </rPh>
    <phoneticPr fontId="10"/>
  </si>
  <si>
    <t>北海道○○保健所企画総務課</t>
    <rPh sb="0" eb="3">
      <t>ホッカイドウ</t>
    </rPh>
    <rPh sb="5" eb="8">
      <t>ホケンジョ</t>
    </rPh>
    <rPh sb="8" eb="10">
      <t>キカク</t>
    </rPh>
    <rPh sb="10" eb="13">
      <t>ソウムカ</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</si>
</sst>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_ "/>
    <numFmt numFmtId="177" formatCode="0.0_);[Red]\(0.0\)"/>
    <numFmt numFmtId="178" formatCode="0.00_ "/>
    <numFmt numFmtId="179" formatCode="h:mm;@"/>
    <numFmt numFmtId="180" formatCode="0.0"/>
  </numFmts>
  <fonts count="47" x14ac:knownFonts="1">
    <font>
      <sz val="10"/>
      <color theme="1"/>
      <name val="ＭＳ Ｐゴシック"/>
      <family val="2"/>
      <charset val="128"/>
    </font>
    <font>
      <sz val="18"/>
      <color theme="3"/>
      <name val="游ゴシック Light"/>
      <family val="2"/>
      <charset val="128"/>
      <scheme val="major"/>
    </font>
    <font>
      <sz val="10"/>
      <color rgb="FFFF0000"/>
      <name val="ＭＳ Ｐゴシック"/>
      <family val="2"/>
      <charset val="128"/>
    </font>
    <font>
      <sz val="6"/>
      <name val="ＭＳ Ｐゴシック"/>
      <family val="2"/>
      <charset val="128"/>
    </font>
    <font>
      <sz val="10"/>
      <name val="ＭＳ Ｐゴシック"/>
      <family val="3"/>
      <charset val="128"/>
    </font>
    <font>
      <sz val="10"/>
      <name val="ＭＳ Ｐゴシック"/>
      <family val="2"/>
      <charset val="128"/>
    </font>
    <font>
      <sz val="10"/>
      <color theme="1"/>
      <name val="ＭＳ Ｐ明朝"/>
      <family val="1"/>
      <charset val="128"/>
    </font>
    <font>
      <sz val="9"/>
      <color theme="1"/>
      <name val="ＭＳ Ｐ明朝"/>
      <family val="1"/>
      <charset val="128"/>
    </font>
    <font>
      <sz val="9"/>
      <color rgb="FFFF0000"/>
      <name val="ＭＳ Ｐ明朝"/>
      <family val="1"/>
      <charset val="128"/>
    </font>
    <font>
      <sz val="11"/>
      <color rgb="FFFFFF00"/>
      <name val="ＭＳ Ｐゴシック"/>
      <family val="3"/>
      <charset val="128"/>
    </font>
    <font>
      <sz val="6"/>
      <name val="ＭＳ Ｐゴシック"/>
      <family val="3"/>
      <charset val="128"/>
    </font>
    <font>
      <sz val="11"/>
      <name val="ＭＳ Ｐゴシック"/>
      <family val="3"/>
      <charset val="128"/>
    </font>
    <font>
      <sz val="9"/>
      <name val="ＭＳ Ｐゴシック"/>
      <family val="3"/>
      <charset val="128"/>
    </font>
    <font>
      <sz val="9"/>
      <color theme="1"/>
      <name val="ＭＳ Ｐゴシック"/>
      <family val="3"/>
      <charset val="128"/>
    </font>
    <font>
      <sz val="10"/>
      <name val="ＭＳ Ｐ明朝"/>
      <family val="1"/>
      <charset val="128"/>
    </font>
    <font>
      <sz val="12"/>
      <name val="ＭＳ Ｐゴシック"/>
      <family val="3"/>
      <charset val="128"/>
    </font>
    <font>
      <sz val="11"/>
      <name val="ＭＳ Ｐ明朝"/>
      <family val="1"/>
      <charset val="128"/>
    </font>
    <font>
      <sz val="11"/>
      <name val="ＭＳ 明朝"/>
      <family val="1"/>
      <charset val="128"/>
    </font>
    <font>
      <sz val="9"/>
      <name val="ＭＳ Ｐ明朝"/>
      <family val="1"/>
      <charset val="128"/>
    </font>
    <font>
      <sz val="11"/>
      <color rgb="FFFF0000"/>
      <name val="ＭＳ Ｐゴシック"/>
      <family val="3"/>
      <charset val="128"/>
    </font>
    <font>
      <sz val="11"/>
      <color theme="1"/>
      <name val="ＭＳ Ｐゴシック"/>
      <family val="3"/>
      <charset val="128"/>
    </font>
    <font>
      <sz val="10"/>
      <color theme="7"/>
      <name val="ＭＳ Ｐゴシック"/>
      <family val="2"/>
      <charset val="128"/>
    </font>
    <font>
      <sz val="12"/>
      <color theme="7"/>
      <name val="HGS創英角ﾎﾟｯﾌﾟ体"/>
      <family val="3"/>
      <charset val="128"/>
    </font>
    <font>
      <sz val="14"/>
      <color rgb="FFFF0000"/>
      <name val="ＭＳ Ｐゴシック"/>
      <family val="3"/>
      <charset val="128"/>
    </font>
    <font>
      <sz val="10"/>
      <color rgb="FFFFFF00"/>
      <name val="ＭＳ Ｐゴシック"/>
      <family val="2"/>
      <charset val="128"/>
    </font>
    <font>
      <b/>
      <i/>
      <sz val="10"/>
      <name val="ＭＳ Ｐゴシック"/>
      <family val="3"/>
      <charset val="128"/>
    </font>
    <font>
      <b/>
      <i/>
      <sz val="10"/>
      <color theme="1"/>
      <name val="ＭＳ Ｐゴシック"/>
      <family val="3"/>
      <charset val="128"/>
    </font>
    <font>
      <sz val="8"/>
      <name val="ＭＳ Ｐ明朝"/>
      <family val="1"/>
      <charset val="128"/>
    </font>
    <font>
      <sz val="10"/>
      <color theme="1"/>
      <name val="ＭＳ Ｐゴシック"/>
      <family val="2"/>
      <charset val="128"/>
    </font>
    <font>
      <sz val="16"/>
      <name val="ＭＳ Ｐゴシック"/>
      <family val="3"/>
      <charset val="128"/>
    </font>
    <font>
      <sz val="20"/>
      <name val="ＭＳ Ｐ明朝"/>
      <family val="1"/>
      <charset val="128"/>
    </font>
    <font>
      <sz val="12"/>
      <name val="ＭＳ Ｐ明朝"/>
      <family val="1"/>
      <charset val="128"/>
    </font>
    <font>
      <b/>
      <u/>
      <sz val="10"/>
      <name val="ＭＳ Ｐ明朝"/>
      <family val="1"/>
      <charset val="128"/>
    </font>
    <font>
      <sz val="14"/>
      <name val="ＭＳ Ｐ明朝"/>
      <family val="1"/>
      <charset val="128"/>
    </font>
    <font>
      <b/>
      <sz val="14"/>
      <name val="ＭＳ Ｐ明朝"/>
      <family val="1"/>
      <charset val="128"/>
    </font>
    <font>
      <sz val="10"/>
      <color theme="1"/>
      <name val="UD デジタル 教科書体 NK-B"/>
      <family val="1"/>
      <charset val="128"/>
    </font>
    <font>
      <sz val="12"/>
      <color theme="7"/>
      <name val="UD デジタル 教科書体 NK-B"/>
      <family val="1"/>
      <charset val="128"/>
    </font>
    <font>
      <b/>
      <u/>
      <sz val="12"/>
      <color rgb="FFFFFF00"/>
      <name val="UD デジタル 教科書体 NK-B"/>
      <family val="1"/>
      <charset val="128"/>
    </font>
    <font>
      <sz val="9"/>
      <color theme="1"/>
      <name val="UD デジタル 教科書体 NK-B"/>
      <family val="1"/>
      <charset val="128"/>
    </font>
    <font>
      <sz val="9"/>
      <color rgb="FFFFFF00"/>
      <name val="UD デジタル 教科書体 NK-B"/>
      <family val="1"/>
      <charset val="128"/>
    </font>
    <font>
      <sz val="10"/>
      <color rgb="FFFFFF00"/>
      <name val="UD デジタル 教科書体 NK-B"/>
      <family val="1"/>
      <charset val="128"/>
    </font>
    <font>
      <sz val="11"/>
      <name val="UD デジタル 教科書体 NK-B"/>
      <family val="1"/>
      <charset val="128"/>
    </font>
    <font>
      <sz val="12"/>
      <name val="ＭＳ Ｐゴシック"/>
      <family val="2"/>
      <charset val="128"/>
    </font>
    <font>
      <sz val="8"/>
      <name val="ＭＳ Ｐゴシック"/>
      <family val="2"/>
      <charset val="128"/>
    </font>
    <font>
      <sz val="8"/>
      <name val="ＭＳ Ｐゴシック"/>
      <family val="3"/>
      <charset val="128"/>
    </font>
    <font>
      <vertAlign val="superscript"/>
      <sz val="10"/>
      <name val="ＭＳ Ｐゴシック"/>
      <family val="3"/>
      <charset val="128"/>
    </font>
    <font>
      <sz val="10"/>
      <color theme="1"/>
      <name val="ＭＳ Ｐゴシック"/>
      <family val="3"/>
      <charset val="128"/>
    </font>
  </fonts>
  <fills count="7">
    <fill>
      <patternFill patternType="none"/>
    </fill>
    <fill>
      <patternFill patternType="gray125"/>
    </fill>
    <fill>
      <patternFill patternType="solid">
        <fgColor rgb="FFFFFF00"/>
        <bgColor indexed="64"/>
      </patternFill>
    </fill>
    <fill>
      <patternFill patternType="solid">
        <fgColor theme="1" tint="0.14999847407452621"/>
        <bgColor indexed="64"/>
      </patternFill>
    </fill>
    <fill>
      <patternFill patternType="solid">
        <fgColor theme="7" tint="0.59999389629810485"/>
        <bgColor indexed="64"/>
      </patternFill>
    </fill>
    <fill>
      <patternFill patternType="solid">
        <fgColor rgb="FF00B0F0"/>
        <bgColor indexed="64"/>
      </patternFill>
    </fill>
    <fill>
      <patternFill patternType="solid">
        <fgColor theme="7" tint="0.39997558519241921"/>
        <bgColor indexed="64"/>
      </patternFill>
    </fill>
  </fills>
  <borders count="187">
    <border>
      <left/>
      <right/>
      <top/>
      <bottom/>
      <diagonal/>
    </border>
    <border>
      <left/>
      <right/>
      <top/>
      <bottom style="hair">
        <color auto="1"/>
      </bottom>
      <diagonal/>
    </border>
    <border>
      <left/>
      <right/>
      <top style="hair">
        <color auto="1"/>
      </top>
      <bottom style="hair">
        <color auto="1"/>
      </bottom>
      <diagonal/>
    </border>
    <border>
      <left/>
      <right/>
      <top/>
      <bottom style="thin">
        <color auto="1"/>
      </bottom>
      <diagonal/>
    </border>
    <border>
      <left/>
      <right/>
      <top style="thin">
        <color auto="1"/>
      </top>
      <bottom style="thin">
        <color auto="1"/>
      </bottom>
      <diagonal/>
    </border>
    <border>
      <left style="thin">
        <color indexed="64"/>
      </left>
      <right style="thin">
        <color indexed="64"/>
      </right>
      <top style="thin">
        <color indexed="64"/>
      </top>
      <bottom style="thin">
        <color indexed="64"/>
      </bottom>
      <diagonal/>
    </border>
    <border>
      <left/>
      <right style="thin">
        <color indexed="64"/>
      </right>
      <top/>
      <bottom style="thin">
        <color auto="1"/>
      </bottom>
      <diagonal/>
    </border>
    <border>
      <left/>
      <right style="thin">
        <color indexed="64"/>
      </right>
      <top style="thin">
        <color auto="1"/>
      </top>
      <bottom style="thin">
        <color auto="1"/>
      </bottom>
      <diagonal/>
    </border>
    <border>
      <left style="thin">
        <color indexed="64"/>
      </left>
      <right/>
      <top style="thin">
        <color indexed="64"/>
      </top>
      <bottom style="thin">
        <color auto="1"/>
      </bottom>
      <diagonal/>
    </border>
    <border>
      <left/>
      <right/>
      <top style="thin">
        <color auto="1"/>
      </top>
      <bottom/>
      <diagonal/>
    </border>
    <border>
      <left/>
      <right style="thin">
        <color indexed="64"/>
      </right>
      <top/>
      <bottom/>
      <diagonal/>
    </border>
    <border>
      <left/>
      <right/>
      <top/>
      <bottom style="medium">
        <color indexed="64"/>
      </bottom>
      <diagonal/>
    </border>
    <border>
      <left/>
      <right/>
      <top style="medium">
        <color indexed="64"/>
      </top>
      <bottom/>
      <diagonal/>
    </border>
    <border>
      <left/>
      <right/>
      <top style="medium">
        <color indexed="64"/>
      </top>
      <bottom style="medium">
        <color indexed="64"/>
      </bottom>
      <diagonal/>
    </border>
    <border>
      <left/>
      <right/>
      <top style="medium">
        <color indexed="64"/>
      </top>
      <bottom style="hair">
        <color indexed="64"/>
      </bottom>
      <diagonal/>
    </border>
    <border>
      <left/>
      <right/>
      <top style="hair">
        <color indexed="64"/>
      </top>
      <bottom/>
      <diagonal/>
    </border>
    <border>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diagonal/>
    </border>
    <border>
      <left style="hair">
        <color indexed="64"/>
      </left>
      <right/>
      <top style="hair">
        <color indexed="64"/>
      </top>
      <bottom style="medium">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style="hair">
        <color indexed="64"/>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thin">
        <color indexed="64"/>
      </top>
      <bottom/>
      <diagonal/>
    </border>
    <border>
      <left/>
      <right/>
      <top style="hair">
        <color auto="1"/>
      </top>
      <bottom style="medium">
        <color indexed="64"/>
      </bottom>
      <diagonal/>
    </border>
    <border>
      <left/>
      <right/>
      <top style="thin">
        <color auto="1"/>
      </top>
      <bottom style="hair">
        <color auto="1"/>
      </bottom>
      <diagonal/>
    </border>
    <border>
      <left style="hair">
        <color auto="1"/>
      </left>
      <right/>
      <top/>
      <bottom/>
      <diagonal/>
    </border>
    <border>
      <left style="hair">
        <color auto="1"/>
      </left>
      <right/>
      <top/>
      <bottom style="medium">
        <color indexed="64"/>
      </bottom>
      <diagonal/>
    </border>
    <border>
      <left/>
      <right style="thin">
        <color indexed="64"/>
      </right>
      <top style="medium">
        <color indexed="64"/>
      </top>
      <bottom/>
      <diagonal/>
    </border>
    <border>
      <left style="thin">
        <color indexed="64"/>
      </left>
      <right/>
      <top style="thin">
        <color auto="1"/>
      </top>
      <bottom style="hair">
        <color indexed="64"/>
      </bottom>
      <diagonal/>
    </border>
    <border>
      <left/>
      <right style="thin">
        <color indexed="64"/>
      </right>
      <top style="thin">
        <color auto="1"/>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auto="1"/>
      </bottom>
      <diagonal/>
    </border>
    <border>
      <left/>
      <right/>
      <top style="hair">
        <color indexed="64"/>
      </top>
      <bottom style="thin">
        <color auto="1"/>
      </bottom>
      <diagonal/>
    </border>
    <border>
      <left/>
      <right style="thin">
        <color indexed="64"/>
      </right>
      <top style="hair">
        <color indexed="64"/>
      </top>
      <bottom style="thin">
        <color auto="1"/>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right style="medium">
        <color indexed="64"/>
      </right>
      <top style="thin">
        <color auto="1"/>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thin">
        <color auto="1"/>
      </bottom>
      <diagonal/>
    </border>
    <border>
      <left/>
      <right style="medium">
        <color indexed="64"/>
      </right>
      <top/>
      <bottom style="hair">
        <color indexed="64"/>
      </bottom>
      <diagonal/>
    </border>
    <border>
      <left/>
      <right style="medium">
        <color indexed="64"/>
      </right>
      <top/>
      <bottom style="thin">
        <color auto="1"/>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medium">
        <color indexed="64"/>
      </top>
      <bottom style="hair">
        <color indexed="64"/>
      </bottom>
      <diagonal/>
    </border>
    <border>
      <left/>
      <right style="medium">
        <color indexed="64"/>
      </right>
      <top style="thin">
        <color auto="1"/>
      </top>
      <bottom/>
      <diagonal/>
    </border>
    <border>
      <left style="thin">
        <color indexed="64"/>
      </left>
      <right style="thin">
        <color indexed="64"/>
      </right>
      <top/>
      <bottom style="thin">
        <color indexed="64"/>
      </bottom>
      <diagonal/>
    </border>
    <border>
      <left style="thin">
        <color auto="1"/>
      </left>
      <right style="hair">
        <color auto="1"/>
      </right>
      <top style="thin">
        <color auto="1"/>
      </top>
      <bottom style="thin">
        <color indexed="64"/>
      </bottom>
      <diagonal/>
    </border>
    <border>
      <left style="hair">
        <color auto="1"/>
      </left>
      <right style="thin">
        <color indexed="64"/>
      </right>
      <top style="thin">
        <color auto="1"/>
      </top>
      <bottom style="thin">
        <color indexed="64"/>
      </bottom>
      <diagonal/>
    </border>
    <border>
      <left style="hair">
        <color auto="1"/>
      </left>
      <right/>
      <top/>
      <bottom style="thin">
        <color auto="1"/>
      </bottom>
      <diagonal/>
    </border>
    <border>
      <left/>
      <right style="hair">
        <color auto="1"/>
      </right>
      <top/>
      <bottom style="thin">
        <color auto="1"/>
      </bottom>
      <diagonal/>
    </border>
    <border>
      <left/>
      <right style="hair">
        <color auto="1"/>
      </right>
      <top style="thin">
        <color auto="1"/>
      </top>
      <bottom style="hair">
        <color auto="1"/>
      </bottom>
      <diagonal/>
    </border>
    <border>
      <left style="hair">
        <color auto="1"/>
      </left>
      <right/>
      <top style="thin">
        <color auto="1"/>
      </top>
      <bottom style="hair">
        <color auto="1"/>
      </bottom>
      <diagonal/>
    </border>
    <border>
      <left style="hair">
        <color indexed="64"/>
      </left>
      <right/>
      <top style="thin">
        <color indexed="64"/>
      </top>
      <bottom style="thin">
        <color auto="1"/>
      </bottom>
      <diagonal/>
    </border>
    <border>
      <left style="thin">
        <color indexed="64"/>
      </left>
      <right/>
      <top style="hair">
        <color indexed="64"/>
      </top>
      <bottom style="medium">
        <color indexed="64"/>
      </bottom>
      <diagonal/>
    </border>
    <border>
      <left/>
      <right style="thin">
        <color indexed="64"/>
      </right>
      <top style="hair">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right style="thin">
        <color indexed="64"/>
      </right>
      <top style="thin">
        <color auto="1"/>
      </top>
      <bottom/>
      <diagonal/>
    </border>
    <border>
      <left style="thin">
        <color indexed="64"/>
      </left>
      <right style="thin">
        <color indexed="64"/>
      </right>
      <top style="hair">
        <color indexed="64"/>
      </top>
      <bottom style="hair">
        <color indexed="64"/>
      </bottom>
      <diagonal/>
    </border>
    <border>
      <left style="thin">
        <color indexed="64"/>
      </left>
      <right/>
      <top/>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auto="1"/>
      </bottom>
      <diagonal/>
    </border>
    <border>
      <left style="thin">
        <color indexed="64"/>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style="thin">
        <color auto="1"/>
      </top>
      <bottom style="thin">
        <color auto="1"/>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auto="1"/>
      </top>
      <bottom style="medium">
        <color indexed="64"/>
      </bottom>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left/>
      <right/>
      <top style="double">
        <color indexed="64"/>
      </top>
      <bottom style="double">
        <color indexed="64"/>
      </bottom>
      <diagonal/>
    </border>
    <border>
      <left/>
      <right/>
      <top style="thin">
        <color auto="1"/>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hair">
        <color auto="1"/>
      </top>
      <bottom/>
      <diagonal/>
    </border>
    <border>
      <left style="thin">
        <color indexed="64"/>
      </left>
      <right/>
      <top style="medium">
        <color indexed="64"/>
      </top>
      <bottom/>
      <diagonal/>
    </border>
    <border>
      <left/>
      <right/>
      <top style="medium">
        <color indexed="64"/>
      </top>
      <bottom style="thin">
        <color indexed="64"/>
      </bottom>
      <diagonal/>
    </border>
    <border>
      <left style="hair">
        <color indexed="64"/>
      </left>
      <right style="thin">
        <color indexed="64"/>
      </right>
      <top style="medium">
        <color indexed="64"/>
      </top>
      <bottom style="hair">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medium">
        <color indexed="64"/>
      </bottom>
      <diagonal/>
    </border>
    <border diagonalUp="1">
      <left style="thin">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thin">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hair">
        <color indexed="64"/>
      </diagonal>
    </border>
    <border>
      <left style="thin">
        <color indexed="64"/>
      </left>
      <right/>
      <top style="medium">
        <color indexed="64"/>
      </top>
      <bottom style="medium">
        <color indexed="64"/>
      </bottom>
      <diagonal/>
    </border>
    <border>
      <left style="thin">
        <color indexed="64"/>
      </left>
      <right style="thin">
        <color indexed="64"/>
      </right>
      <top/>
      <bottom/>
      <diagonal/>
    </border>
    <border>
      <left/>
      <right style="double">
        <color indexed="64"/>
      </right>
      <top style="thin">
        <color indexed="64"/>
      </top>
      <bottom style="thin">
        <color indexed="64"/>
      </bottom>
      <diagonal/>
    </border>
    <border>
      <left style="thin">
        <color indexed="64"/>
      </left>
      <right style="hair">
        <color indexed="64"/>
      </right>
      <top style="thin">
        <color indexed="64"/>
      </top>
      <bottom/>
      <diagonal/>
    </border>
    <border>
      <left/>
      <right style="double">
        <color indexed="64"/>
      </right>
      <top style="thin">
        <color indexed="64"/>
      </top>
      <bottom/>
      <diagonal/>
    </border>
    <border>
      <left style="thin">
        <color indexed="64"/>
      </left>
      <right style="hair">
        <color indexed="64"/>
      </right>
      <top/>
      <bottom style="thin">
        <color indexed="64"/>
      </bottom>
      <diagonal/>
    </border>
    <border>
      <left/>
      <right style="double">
        <color indexed="64"/>
      </right>
      <top/>
      <bottom/>
      <diagonal/>
    </border>
    <border>
      <left/>
      <right style="double">
        <color indexed="64"/>
      </right>
      <top/>
      <bottom style="thin">
        <color indexed="64"/>
      </bottom>
      <diagonal/>
    </border>
    <border>
      <left style="hair">
        <color indexed="64"/>
      </left>
      <right/>
      <top style="thin">
        <color indexed="64"/>
      </top>
      <bottom/>
      <diagonal/>
    </border>
    <border>
      <left style="thin">
        <color indexed="64"/>
      </left>
      <right style="hair">
        <color indexed="64"/>
      </right>
      <top/>
      <bottom/>
      <diagonal/>
    </border>
    <border>
      <left style="double">
        <color indexed="64"/>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bottom/>
      <diagonal/>
    </border>
    <border>
      <left style="double">
        <color indexed="64"/>
      </left>
      <right/>
      <top style="thin">
        <color auto="1"/>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thin">
        <color auto="1"/>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right style="hair">
        <color indexed="64"/>
      </right>
      <top style="hair">
        <color indexed="64"/>
      </top>
      <bottom style="double">
        <color indexed="64"/>
      </bottom>
      <diagonal/>
    </border>
    <border>
      <left style="hair">
        <color indexed="64"/>
      </left>
      <right/>
      <top style="hair">
        <color indexed="64"/>
      </top>
      <bottom style="double">
        <color indexed="64"/>
      </bottom>
      <diagonal/>
    </border>
    <border>
      <left/>
      <right style="medium">
        <color indexed="64"/>
      </right>
      <top style="hair">
        <color indexed="64"/>
      </top>
      <bottom style="double">
        <color indexed="64"/>
      </bottom>
      <diagonal/>
    </border>
    <border>
      <left style="thin">
        <color indexed="64"/>
      </left>
      <right/>
      <top style="double">
        <color indexed="64"/>
      </top>
      <bottom/>
      <diagonal/>
    </border>
    <border>
      <left/>
      <right/>
      <top style="double">
        <color indexed="64"/>
      </top>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hair">
        <color indexed="64"/>
      </left>
      <right/>
      <top style="double">
        <color indexed="64"/>
      </top>
      <bottom style="hair">
        <color indexed="64"/>
      </bottom>
      <diagonal/>
    </border>
    <border diagonalUp="1">
      <left/>
      <right style="hair">
        <color indexed="64"/>
      </right>
      <top style="hair">
        <color indexed="64"/>
      </top>
      <bottom style="thin">
        <color indexed="64"/>
      </bottom>
      <diagonal style="thin">
        <color indexed="64"/>
      </diagonal>
    </border>
    <border diagonalUp="1">
      <left style="hair">
        <color indexed="64"/>
      </left>
      <right/>
      <top style="hair">
        <color indexed="64"/>
      </top>
      <bottom style="thin">
        <color indexed="64"/>
      </bottom>
      <diagonal style="hair">
        <color indexed="64"/>
      </diagonal>
    </border>
    <border diagonalUp="1">
      <left/>
      <right/>
      <top style="hair">
        <color indexed="64"/>
      </top>
      <bottom style="thin">
        <color indexed="64"/>
      </bottom>
      <diagonal style="hair">
        <color indexed="64"/>
      </diagonal>
    </border>
    <border diagonalUp="1">
      <left/>
      <right style="hair">
        <color indexed="64"/>
      </right>
      <top style="hair">
        <color indexed="64"/>
      </top>
      <bottom style="thin">
        <color indexed="64"/>
      </bottom>
      <diagonal style="hair">
        <color indexed="64"/>
      </diagonal>
    </border>
    <border diagonalUp="1">
      <left/>
      <right style="thin">
        <color indexed="64"/>
      </right>
      <top style="hair">
        <color indexed="64"/>
      </top>
      <bottom style="thin">
        <color indexed="64"/>
      </bottom>
      <diagonal style="hair">
        <color indexed="64"/>
      </diagonal>
    </border>
    <border diagonalUp="1">
      <left/>
      <right/>
      <top style="hair">
        <color indexed="64"/>
      </top>
      <bottom style="medium">
        <color indexed="64"/>
      </bottom>
      <diagonal style="hair">
        <color indexed="64"/>
      </diagonal>
    </border>
    <border diagonalUp="1">
      <left/>
      <right style="hair">
        <color indexed="64"/>
      </right>
      <top style="hair">
        <color indexed="64"/>
      </top>
      <bottom style="medium">
        <color indexed="64"/>
      </bottom>
      <diagonal style="hair">
        <color indexed="64"/>
      </diagonal>
    </border>
    <border diagonalUp="1">
      <left style="hair">
        <color indexed="64"/>
      </left>
      <right/>
      <top style="hair">
        <color indexed="64"/>
      </top>
      <bottom style="medium">
        <color indexed="64"/>
      </bottom>
      <diagonal style="hair">
        <color indexed="64"/>
      </diagonal>
    </border>
    <border diagonalUp="1">
      <left/>
      <right style="thin">
        <color indexed="64"/>
      </right>
      <top style="hair">
        <color indexed="64"/>
      </top>
      <bottom style="medium">
        <color indexed="64"/>
      </bottom>
      <diagonal style="hair">
        <color indexed="64"/>
      </diagonal>
    </border>
    <border>
      <left/>
      <right style="medium">
        <color indexed="64"/>
      </right>
      <top style="hair">
        <color indexed="64"/>
      </top>
      <bottom style="medium">
        <color indexed="64"/>
      </bottom>
      <diagonal/>
    </border>
    <border>
      <left/>
      <right style="hair">
        <color indexed="64"/>
      </right>
      <top style="double">
        <color indexed="64"/>
      </top>
      <bottom/>
      <diagonal/>
    </border>
    <border>
      <left/>
      <right style="hair">
        <color indexed="64"/>
      </right>
      <top style="thin">
        <color auto="1"/>
      </top>
      <bottom/>
      <diagonal/>
    </border>
    <border>
      <left/>
      <right style="hair">
        <color indexed="64"/>
      </right>
      <top/>
      <bottom style="medium">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left style="medium">
        <color indexed="64"/>
      </left>
      <right/>
      <top style="thin">
        <color indexed="64"/>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double">
        <color indexed="64"/>
      </top>
      <bottom style="double">
        <color indexed="64"/>
      </bottom>
      <diagonal/>
    </border>
    <border>
      <left/>
      <right style="hair">
        <color auto="1"/>
      </right>
      <top/>
      <bottom/>
      <diagonal/>
    </border>
    <border>
      <left/>
      <right style="hair">
        <color auto="1"/>
      </right>
      <top style="thin">
        <color indexed="64"/>
      </top>
      <bottom style="thin">
        <color auto="1"/>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right style="medium">
        <color indexed="64"/>
      </right>
      <top style="double">
        <color indexed="64"/>
      </top>
      <bottom style="double">
        <color indexed="64"/>
      </bottom>
      <diagonal/>
    </border>
    <border>
      <left/>
      <right style="medium">
        <color indexed="64"/>
      </right>
      <top style="thin">
        <color auto="1"/>
      </top>
      <bottom style="medium">
        <color indexed="64"/>
      </bottom>
      <diagonal/>
    </border>
    <border>
      <left style="thin">
        <color indexed="64"/>
      </left>
      <right style="thin">
        <color indexed="64"/>
      </right>
      <top/>
      <bottom style="hair">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thin">
        <color auto="1"/>
      </bottom>
      <diagonal/>
    </border>
    <border>
      <left style="thin">
        <color indexed="64"/>
      </left>
      <right/>
      <top style="hair">
        <color indexed="64"/>
      </top>
      <bottom/>
      <diagonal/>
    </border>
    <border>
      <left/>
      <right style="thin">
        <color indexed="64"/>
      </right>
      <top style="hair">
        <color indexed="64"/>
      </top>
      <bottom/>
      <diagonal/>
    </border>
    <border>
      <left style="double">
        <color indexed="64"/>
      </left>
      <right/>
      <top/>
      <bottom style="thin">
        <color indexed="64"/>
      </bottom>
      <diagonal/>
    </border>
    <border>
      <left style="double">
        <color indexed="64"/>
      </left>
      <right/>
      <top style="thin">
        <color indexed="64"/>
      </top>
      <bottom/>
      <diagonal/>
    </border>
    <border>
      <left style="double">
        <color indexed="64"/>
      </left>
      <right/>
      <top style="hair">
        <color indexed="64"/>
      </top>
      <bottom style="thin">
        <color indexed="64"/>
      </bottom>
      <diagonal/>
    </border>
    <border>
      <left style="double">
        <color indexed="64"/>
      </left>
      <right/>
      <top/>
      <bottom style="hair">
        <color indexed="64"/>
      </bottom>
      <diagonal/>
    </border>
    <border>
      <left style="double">
        <color indexed="64"/>
      </left>
      <right/>
      <top style="hair">
        <color indexed="64"/>
      </top>
      <bottom/>
      <diagonal/>
    </border>
  </borders>
  <cellStyleXfs count="3">
    <xf numFmtId="0" fontId="0" fillId="0" borderId="0">
      <alignment vertical="center"/>
    </xf>
    <xf numFmtId="0" fontId="11" fillId="0" borderId="0"/>
    <xf numFmtId="9" fontId="28" fillId="0" borderId="0" applyFont="0" applyFill="0" applyBorder="0" applyAlignment="0" applyProtection="0">
      <alignment vertical="center"/>
    </xf>
  </cellStyleXfs>
  <cellXfs count="1072">
    <xf numFmtId="0" fontId="0" fillId="0" borderId="0" xfId="0">
      <alignment vertical="center"/>
    </xf>
    <xf numFmtId="0" fontId="0" fillId="0" borderId="0" xfId="0" applyBorder="1">
      <alignment vertical="center"/>
    </xf>
    <xf numFmtId="0" fontId="0" fillId="0" borderId="31" xfId="0" applyBorder="1">
      <alignment vertical="center"/>
    </xf>
    <xf numFmtId="0" fontId="0" fillId="0" borderId="0" xfId="0" applyAlignment="1">
      <alignment horizontal="right" vertical="center"/>
    </xf>
    <xf numFmtId="0" fontId="0" fillId="0" borderId="0" xfId="0" applyBorder="1" applyAlignment="1">
      <alignment horizontal="right" vertical="center"/>
    </xf>
    <xf numFmtId="0" fontId="6" fillId="0" borderId="0" xfId="0" applyFont="1" applyBorder="1">
      <alignment vertical="center"/>
    </xf>
    <xf numFmtId="0" fontId="6" fillId="0" borderId="0" xfId="0" applyFont="1" applyBorder="1" applyAlignment="1">
      <alignment vertical="center" wrapText="1"/>
    </xf>
    <xf numFmtId="0" fontId="7" fillId="0" borderId="0" xfId="0" applyFont="1" applyBorder="1" applyAlignment="1">
      <alignment vertical="center"/>
    </xf>
    <xf numFmtId="0" fontId="9" fillId="0" borderId="0" xfId="0" applyFont="1" applyAlignment="1"/>
    <xf numFmtId="0" fontId="11" fillId="0" borderId="0" xfId="0" applyFont="1" applyAlignment="1"/>
    <xf numFmtId="0" fontId="12" fillId="0" borderId="5" xfId="0" applyFont="1" applyBorder="1" applyAlignment="1">
      <alignment horizontal="center" vertical="center"/>
    </xf>
    <xf numFmtId="0" fontId="0" fillId="0" borderId="5" xfId="0" applyBorder="1">
      <alignment vertical="center"/>
    </xf>
    <xf numFmtId="0" fontId="0" fillId="0" borderId="76" xfId="0" applyBorder="1">
      <alignment vertical="center"/>
    </xf>
    <xf numFmtId="0" fontId="0" fillId="0" borderId="111" xfId="0" applyBorder="1">
      <alignment vertical="center"/>
    </xf>
    <xf numFmtId="0" fontId="0" fillId="0" borderId="65" xfId="0" applyBorder="1">
      <alignment vertical="center"/>
    </xf>
    <xf numFmtId="0" fontId="0" fillId="0" borderId="34" xfId="0" applyBorder="1">
      <alignment vertical="center"/>
    </xf>
    <xf numFmtId="0" fontId="0" fillId="0" borderId="77" xfId="0" applyBorder="1">
      <alignment vertical="center"/>
    </xf>
    <xf numFmtId="0" fontId="0" fillId="0" borderId="79" xfId="0" applyBorder="1">
      <alignment vertical="center"/>
    </xf>
    <xf numFmtId="0" fontId="0" fillId="0" borderId="10" xfId="0" applyBorder="1">
      <alignment vertical="center"/>
    </xf>
    <xf numFmtId="0" fontId="0" fillId="0" borderId="6" xfId="0" applyBorder="1">
      <alignment vertical="center"/>
    </xf>
    <xf numFmtId="0" fontId="0" fillId="0" borderId="7" xfId="0" applyBorder="1">
      <alignment vertical="center"/>
    </xf>
    <xf numFmtId="0" fontId="5" fillId="0" borderId="0" xfId="0" applyFont="1" applyBorder="1" applyAlignment="1">
      <alignment vertical="center"/>
    </xf>
    <xf numFmtId="0" fontId="4" fillId="0" borderId="5" xfId="0" applyFont="1" applyBorder="1" applyAlignment="1">
      <alignment vertical="center"/>
    </xf>
    <xf numFmtId="0" fontId="4" fillId="0" borderId="76" xfId="0" applyFont="1" applyBorder="1" applyAlignment="1">
      <alignment vertical="center"/>
    </xf>
    <xf numFmtId="0" fontId="4" fillId="0" borderId="34" xfId="0" applyFont="1" applyBorder="1" applyAlignment="1">
      <alignment vertical="center"/>
    </xf>
    <xf numFmtId="0" fontId="4" fillId="0" borderId="77" xfId="0" applyFont="1" applyBorder="1" applyAlignment="1">
      <alignment vertical="center"/>
    </xf>
    <xf numFmtId="0" fontId="4" fillId="0" borderId="111" xfId="0" applyFont="1" applyBorder="1" applyAlignment="1">
      <alignment vertical="center"/>
    </xf>
    <xf numFmtId="0" fontId="4" fillId="0" borderId="77" xfId="0" applyFont="1" applyBorder="1" applyAlignment="1">
      <alignment horizontal="center" vertical="center"/>
    </xf>
    <xf numFmtId="0" fontId="0" fillId="0" borderId="65" xfId="0" applyBorder="1" applyAlignment="1">
      <alignment horizontal="center" vertical="center"/>
    </xf>
    <xf numFmtId="0" fontId="4" fillId="0" borderId="5" xfId="0" applyFont="1" applyBorder="1" applyAlignment="1">
      <alignment vertical="center" shrinkToFit="1"/>
    </xf>
    <xf numFmtId="0" fontId="0" fillId="0" borderId="5" xfId="0" applyBorder="1" applyAlignment="1">
      <alignment vertical="center" shrinkToFit="1"/>
    </xf>
    <xf numFmtId="0" fontId="0" fillId="0" borderId="6" xfId="0" applyBorder="1" applyAlignment="1">
      <alignment vertical="center" shrinkToFit="1"/>
    </xf>
    <xf numFmtId="0" fontId="0" fillId="0" borderId="7" xfId="0" applyBorder="1" applyAlignment="1">
      <alignment vertical="center" shrinkToFit="1"/>
    </xf>
    <xf numFmtId="0" fontId="0" fillId="0" borderId="76" xfId="0" applyFill="1" applyBorder="1" applyAlignment="1">
      <alignment vertical="center" shrinkToFit="1"/>
    </xf>
    <xf numFmtId="0" fontId="9" fillId="2" borderId="0" xfId="0" applyFont="1" applyFill="1" applyAlignment="1">
      <alignment horizontal="right"/>
    </xf>
    <xf numFmtId="0" fontId="13" fillId="0" borderId="111" xfId="0" applyFont="1" applyBorder="1">
      <alignment vertical="center"/>
    </xf>
    <xf numFmtId="0" fontId="0" fillId="0" borderId="8" xfId="0" applyBorder="1">
      <alignment vertical="center"/>
    </xf>
    <xf numFmtId="0" fontId="0" fillId="0" borderId="4" xfId="0" applyBorder="1">
      <alignment vertical="center"/>
    </xf>
    <xf numFmtId="0" fontId="0" fillId="0" borderId="5" xfId="0" applyFill="1" applyBorder="1">
      <alignment vertical="center"/>
    </xf>
    <xf numFmtId="0" fontId="0" fillId="0" borderId="34" xfId="0" applyFill="1" applyBorder="1">
      <alignment vertical="center"/>
    </xf>
    <xf numFmtId="0" fontId="12" fillId="0" borderId="8" xfId="0" applyFont="1" applyBorder="1" applyAlignment="1">
      <alignment horizontal="center" vertical="center"/>
    </xf>
    <xf numFmtId="0" fontId="4" fillId="0" borderId="0" xfId="1" applyFont="1" applyBorder="1" applyAlignment="1">
      <alignment vertical="center"/>
    </xf>
    <xf numFmtId="0" fontId="14" fillId="0" borderId="0" xfId="1" applyFont="1" applyAlignment="1">
      <alignment vertical="center"/>
    </xf>
    <xf numFmtId="0" fontId="11" fillId="0" borderId="0" xfId="1" applyFont="1" applyAlignment="1">
      <alignment vertical="center"/>
    </xf>
    <xf numFmtId="0" fontId="11" fillId="0" borderId="0" xfId="1" applyAlignment="1">
      <alignment vertical="center"/>
    </xf>
    <xf numFmtId="0" fontId="15" fillId="0" borderId="0" xfId="1" applyFont="1" applyAlignment="1">
      <alignment vertical="center"/>
    </xf>
    <xf numFmtId="0" fontId="16" fillId="0" borderId="0" xfId="1" applyFont="1" applyFill="1" applyBorder="1" applyAlignment="1">
      <alignment vertical="center"/>
    </xf>
    <xf numFmtId="0" fontId="11" fillId="0" borderId="0" xfId="1" applyFont="1" applyBorder="1" applyAlignment="1">
      <alignment horizontal="center" vertical="top"/>
    </xf>
    <xf numFmtId="0" fontId="17" fillId="0" borderId="9" xfId="1" applyFont="1" applyBorder="1" applyAlignment="1">
      <alignment horizontal="center" vertical="top"/>
    </xf>
    <xf numFmtId="0" fontId="4" fillId="0" borderId="116" xfId="1" applyFont="1" applyBorder="1" applyAlignment="1">
      <alignment vertical="top"/>
    </xf>
    <xf numFmtId="0" fontId="4" fillId="0" borderId="117" xfId="1" applyFont="1" applyBorder="1" applyAlignment="1">
      <alignment vertical="top"/>
    </xf>
    <xf numFmtId="0" fontId="11" fillId="0" borderId="0" xfId="1" applyAlignment="1">
      <alignment vertical="center" wrapText="1"/>
    </xf>
    <xf numFmtId="0" fontId="17" fillId="0" borderId="0" xfId="1" applyFont="1" applyBorder="1" applyAlignment="1">
      <alignment horizontal="center" vertical="top"/>
    </xf>
    <xf numFmtId="0" fontId="17" fillId="0" borderId="36" xfId="1" applyFont="1" applyBorder="1" applyAlignment="1">
      <alignment horizontal="center" vertical="top"/>
    </xf>
    <xf numFmtId="0" fontId="17" fillId="0" borderId="3" xfId="1" applyFont="1" applyBorder="1" applyAlignment="1">
      <alignment horizontal="center" vertical="top"/>
    </xf>
    <xf numFmtId="0" fontId="17" fillId="0" borderId="45" xfId="1" applyFont="1" applyBorder="1" applyAlignment="1">
      <alignment horizontal="center" vertical="top"/>
    </xf>
    <xf numFmtId="0" fontId="4" fillId="0" borderId="3" xfId="1" applyFont="1" applyFill="1" applyBorder="1" applyAlignment="1">
      <alignment horizontal="left" vertical="top"/>
    </xf>
    <xf numFmtId="0" fontId="11" fillId="0" borderId="0" xfId="1" applyBorder="1"/>
    <xf numFmtId="0" fontId="11" fillId="0" borderId="0" xfId="1" applyFont="1"/>
    <xf numFmtId="0" fontId="11" fillId="0" borderId="0" xfId="1"/>
    <xf numFmtId="0" fontId="17" fillId="0" borderId="120" xfId="1" applyFont="1" applyBorder="1" applyAlignment="1">
      <alignment horizontal="center" vertical="top"/>
    </xf>
    <xf numFmtId="0" fontId="17" fillId="0" borderId="121" xfId="1" applyFont="1" applyBorder="1" applyAlignment="1">
      <alignment horizontal="center" vertical="top"/>
    </xf>
    <xf numFmtId="0" fontId="17" fillId="0" borderId="122" xfId="1" applyFont="1" applyBorder="1" applyAlignment="1">
      <alignment horizontal="center" vertical="top"/>
    </xf>
    <xf numFmtId="0" fontId="4" fillId="0" borderId="0" xfId="1" applyFont="1" applyBorder="1"/>
    <xf numFmtId="0" fontId="4" fillId="0" borderId="0" xfId="1" applyFont="1" applyFill="1" applyBorder="1" applyAlignment="1">
      <alignment horizontal="center" vertical="center"/>
    </xf>
    <xf numFmtId="0" fontId="14" fillId="0" borderId="0" xfId="1" applyFont="1"/>
    <xf numFmtId="0" fontId="21" fillId="0" borderId="0" xfId="0" applyFont="1" applyBorder="1" applyAlignment="1">
      <alignment horizontal="center" vertical="center"/>
    </xf>
    <xf numFmtId="0" fontId="4" fillId="0" borderId="5" xfId="0" applyFont="1" applyBorder="1" applyAlignment="1">
      <alignment horizontal="center" vertical="center"/>
    </xf>
    <xf numFmtId="0" fontId="4" fillId="0" borderId="7" xfId="0" applyFont="1" applyBorder="1" applyAlignment="1">
      <alignment vertical="center"/>
    </xf>
    <xf numFmtId="0" fontId="4" fillId="3" borderId="5" xfId="0" applyFont="1" applyFill="1" applyBorder="1" applyAlignment="1">
      <alignment horizontal="center" vertical="center"/>
    </xf>
    <xf numFmtId="0" fontId="4" fillId="3" borderId="5" xfId="0" applyFont="1" applyFill="1" applyBorder="1" applyAlignment="1">
      <alignment vertical="center"/>
    </xf>
    <xf numFmtId="0" fontId="20" fillId="0" borderId="0" xfId="0" applyFont="1" applyBorder="1" applyAlignment="1">
      <alignment vertical="center" wrapText="1"/>
    </xf>
    <xf numFmtId="0" fontId="4" fillId="0" borderId="9" xfId="0" applyFont="1" applyBorder="1" applyAlignment="1">
      <alignment horizontal="center" vertical="center"/>
    </xf>
    <xf numFmtId="0" fontId="4" fillId="0" borderId="77" xfId="0" applyFont="1" applyBorder="1" applyAlignment="1">
      <alignment horizontal="center" vertical="center"/>
    </xf>
    <xf numFmtId="0" fontId="4" fillId="0" borderId="0" xfId="0" applyFont="1" applyBorder="1" applyAlignment="1">
      <alignment vertical="center"/>
    </xf>
    <xf numFmtId="0" fontId="4" fillId="0" borderId="10" xfId="0" applyFont="1" applyBorder="1" applyAlignment="1">
      <alignment vertical="center"/>
    </xf>
    <xf numFmtId="0" fontId="0" fillId="0" borderId="7" xfId="0" applyBorder="1" applyAlignment="1"/>
    <xf numFmtId="0" fontId="4" fillId="0" borderId="9" xfId="0" applyFont="1" applyBorder="1" applyAlignment="1">
      <alignment vertical="center"/>
    </xf>
    <xf numFmtId="0" fontId="4" fillId="0" borderId="31" xfId="0" applyFont="1" applyBorder="1" applyAlignment="1">
      <alignment vertical="center"/>
    </xf>
    <xf numFmtId="0" fontId="0" fillId="0" borderId="76" xfId="0" applyBorder="1" applyAlignment="1">
      <alignment horizontal="center" vertical="center"/>
    </xf>
    <xf numFmtId="0" fontId="0" fillId="0" borderId="111" xfId="0" applyBorder="1" applyAlignment="1">
      <alignment horizontal="center" vertical="center"/>
    </xf>
    <xf numFmtId="0" fontId="0" fillId="4" borderId="5" xfId="0" applyFill="1" applyBorder="1">
      <alignment vertical="center"/>
    </xf>
    <xf numFmtId="0" fontId="23" fillId="0" borderId="0" xfId="0" applyFont="1" applyAlignment="1">
      <alignment vertical="center"/>
    </xf>
    <xf numFmtId="0" fontId="0" fillId="0" borderId="0" xfId="0" applyFont="1" applyAlignment="1">
      <alignment vertical="center"/>
    </xf>
    <xf numFmtId="0" fontId="24" fillId="0" borderId="0" xfId="0" applyFont="1" applyBorder="1">
      <alignment vertical="center"/>
    </xf>
    <xf numFmtId="0" fontId="5" fillId="0" borderId="0" xfId="0" applyFont="1" applyBorder="1">
      <alignment vertical="center"/>
    </xf>
    <xf numFmtId="0" fontId="5" fillId="0" borderId="34" xfId="0" applyFont="1" applyBorder="1">
      <alignment vertical="center"/>
    </xf>
    <xf numFmtId="0" fontId="5" fillId="0" borderId="0" xfId="0" applyFont="1" applyFill="1" applyBorder="1">
      <alignment vertical="center"/>
    </xf>
    <xf numFmtId="0" fontId="0" fillId="0" borderId="5" xfId="0" applyBorder="1" applyAlignment="1">
      <alignment vertical="center"/>
    </xf>
    <xf numFmtId="0" fontId="22" fillId="0" borderId="0" xfId="0" applyFont="1" applyBorder="1" applyAlignment="1">
      <alignment vertical="center"/>
    </xf>
    <xf numFmtId="0" fontId="0" fillId="0" borderId="9" xfId="0" applyBorder="1">
      <alignment vertical="center"/>
    </xf>
    <xf numFmtId="0" fontId="0" fillId="0" borderId="0" xfId="0" applyFill="1">
      <alignment vertical="center"/>
    </xf>
    <xf numFmtId="0" fontId="4" fillId="0" borderId="111" xfId="0" applyFont="1" applyBorder="1" applyAlignment="1">
      <alignment vertical="center" wrapText="1"/>
    </xf>
    <xf numFmtId="0" fontId="4" fillId="0" borderId="65" xfId="0" applyFont="1" applyBorder="1" applyAlignment="1">
      <alignment vertical="center" wrapText="1"/>
    </xf>
    <xf numFmtId="0" fontId="4" fillId="0" borderId="65" xfId="0" applyFont="1" applyBorder="1" applyAlignment="1">
      <alignment vertical="center"/>
    </xf>
    <xf numFmtId="0" fontId="4" fillId="0" borderId="0" xfId="0" applyFont="1" applyBorder="1" applyAlignment="1">
      <alignment vertical="center" wrapText="1"/>
    </xf>
    <xf numFmtId="0" fontId="4" fillId="0" borderId="79" xfId="0" applyFont="1" applyBorder="1" applyAlignment="1">
      <alignment vertical="center" wrapText="1"/>
    </xf>
    <xf numFmtId="0" fontId="0" fillId="6" borderId="111" xfId="0" applyFill="1" applyBorder="1" applyAlignment="1">
      <alignment horizontal="right" vertical="center" wrapText="1"/>
    </xf>
    <xf numFmtId="0" fontId="16" fillId="0" borderId="37" xfId="0" applyFont="1" applyFill="1" applyBorder="1" applyAlignment="1">
      <alignment horizontal="left" vertical="center"/>
    </xf>
    <xf numFmtId="0" fontId="16" fillId="0" borderId="0" xfId="0" applyFont="1" applyFill="1" applyBorder="1" applyAlignment="1">
      <alignment horizontal="left" vertical="center"/>
    </xf>
    <xf numFmtId="0" fontId="14" fillId="0" borderId="0" xfId="0" applyFont="1" applyFill="1" applyBorder="1" applyAlignment="1">
      <alignment horizontal="left" vertical="center"/>
    </xf>
    <xf numFmtId="0" fontId="27" fillId="0" borderId="99" xfId="0" applyFont="1" applyFill="1" applyBorder="1" applyAlignment="1">
      <alignment horizontal="center" vertical="center" wrapText="1"/>
    </xf>
    <xf numFmtId="0" fontId="16" fillId="0" borderId="99" xfId="0" applyFont="1" applyFill="1" applyBorder="1" applyAlignment="1">
      <alignment vertical="center"/>
    </xf>
    <xf numFmtId="0" fontId="16" fillId="0" borderId="99" xfId="0" applyFont="1" applyFill="1" applyBorder="1" applyAlignment="1" applyProtection="1">
      <alignment horizontal="center" vertical="center"/>
    </xf>
    <xf numFmtId="0" fontId="16" fillId="0" borderId="99" xfId="0" applyFont="1" applyFill="1" applyBorder="1" applyAlignment="1" applyProtection="1">
      <alignment horizontal="left" vertical="center"/>
      <protection locked="0"/>
    </xf>
    <xf numFmtId="0" fontId="16" fillId="0" borderId="128" xfId="0" applyFont="1" applyFill="1" applyBorder="1" applyAlignment="1" applyProtection="1">
      <alignment horizontal="left" vertical="center"/>
      <protection locked="0"/>
    </xf>
    <xf numFmtId="0" fontId="6" fillId="0" borderId="0" xfId="0" applyFont="1" applyBorder="1" applyAlignment="1">
      <alignment horizontal="center" vertical="center" shrinkToFit="1"/>
    </xf>
    <xf numFmtId="0" fontId="6" fillId="0" borderId="0" xfId="0" applyFont="1" applyBorder="1" applyAlignment="1">
      <alignment horizontal="center" vertical="center"/>
    </xf>
    <xf numFmtId="0" fontId="8" fillId="0" borderId="0" xfId="0" applyFont="1" applyBorder="1" applyAlignment="1">
      <alignment vertical="top" wrapText="1"/>
    </xf>
    <xf numFmtId="0" fontId="0" fillId="0" borderId="0" xfId="0" applyBorder="1" applyAlignment="1">
      <alignment vertical="center"/>
    </xf>
    <xf numFmtId="0" fontId="7" fillId="0" borderId="0" xfId="0" applyFont="1" applyBorder="1" applyAlignment="1">
      <alignment horizontal="center" vertical="center"/>
    </xf>
    <xf numFmtId="0" fontId="18" fillId="0" borderId="0" xfId="0" applyFont="1" applyFill="1" applyBorder="1" applyAlignment="1">
      <alignment horizontal="center" vertical="center"/>
    </xf>
    <xf numFmtId="0" fontId="4" fillId="0" borderId="0" xfId="0" applyFont="1" applyFill="1" applyBorder="1" applyAlignment="1">
      <alignment horizontal="center" vertical="center" textRotation="255" shrinkToFit="1"/>
    </xf>
    <xf numFmtId="0" fontId="4" fillId="0" borderId="0" xfId="0" applyFont="1" applyFill="1" applyBorder="1" applyAlignment="1">
      <alignment horizontal="left" vertical="center"/>
    </xf>
    <xf numFmtId="0" fontId="16" fillId="0" borderId="38" xfId="0" applyFont="1" applyFill="1" applyBorder="1" applyAlignment="1">
      <alignment horizontal="left" vertical="center"/>
    </xf>
    <xf numFmtId="0" fontId="16" fillId="0" borderId="11" xfId="0" applyFont="1" applyFill="1" applyBorder="1" applyAlignment="1">
      <alignment horizontal="left" vertical="center"/>
    </xf>
    <xf numFmtId="0" fontId="14" fillId="0" borderId="11" xfId="0" applyFont="1" applyFill="1" applyBorder="1" applyAlignment="1">
      <alignment horizontal="left" vertical="center"/>
    </xf>
    <xf numFmtId="0" fontId="13" fillId="0" borderId="76" xfId="0" applyFont="1" applyFill="1" applyBorder="1" applyAlignment="1">
      <alignment horizontal="center" vertical="center" wrapText="1" shrinkToFit="1"/>
    </xf>
    <xf numFmtId="0" fontId="13" fillId="0" borderId="111" xfId="0" applyFont="1" applyFill="1" applyBorder="1" applyAlignment="1">
      <alignment horizontal="center" vertical="center" wrapText="1" shrinkToFit="1"/>
    </xf>
    <xf numFmtId="0" fontId="6" fillId="0" borderId="0" xfId="0" applyFont="1" applyBorder="1" applyAlignment="1">
      <alignment horizontal="left" vertical="center" indent="1" shrinkToFit="1"/>
    </xf>
    <xf numFmtId="0" fontId="6" fillId="0" borderId="0" xfId="0" applyFont="1" applyBorder="1" applyAlignment="1">
      <alignment horizontal="left" vertical="center" indent="1"/>
    </xf>
    <xf numFmtId="0" fontId="16" fillId="0" borderId="0" xfId="0" applyFont="1" applyFill="1" applyBorder="1" applyAlignment="1" applyProtection="1">
      <alignment horizontal="left" vertical="center"/>
      <protection locked="0"/>
    </xf>
    <xf numFmtId="0" fontId="18" fillId="0" borderId="0" xfId="0" applyFont="1" applyFill="1" applyBorder="1" applyAlignment="1">
      <alignment vertical="center"/>
    </xf>
    <xf numFmtId="176" fontId="6" fillId="0" borderId="0" xfId="0" applyNumberFormat="1" applyFont="1" applyBorder="1" applyAlignment="1">
      <alignment vertical="center"/>
    </xf>
    <xf numFmtId="0" fontId="0" fillId="0" borderId="10" xfId="0" applyBorder="1" applyAlignment="1">
      <alignment vertical="center" shrinkToFit="1"/>
    </xf>
    <xf numFmtId="0" fontId="0" fillId="0" borderId="77" xfId="0" applyBorder="1" applyAlignment="1">
      <alignment vertical="center" wrapText="1"/>
    </xf>
    <xf numFmtId="0" fontId="0" fillId="0" borderId="111" xfId="0" applyBorder="1" applyAlignment="1">
      <alignment vertical="center"/>
    </xf>
    <xf numFmtId="0" fontId="0" fillId="0" borderId="76" xfId="0" applyFill="1" applyBorder="1">
      <alignment vertical="center"/>
    </xf>
    <xf numFmtId="0" fontId="5" fillId="0" borderId="11" xfId="0" applyFont="1" applyBorder="1" applyAlignment="1">
      <alignment vertical="center"/>
    </xf>
    <xf numFmtId="180" fontId="0" fillId="4" borderId="5" xfId="0" applyNumberFormat="1" applyFill="1" applyBorder="1">
      <alignment vertical="center"/>
    </xf>
    <xf numFmtId="180" fontId="0" fillId="4" borderId="5" xfId="2" applyNumberFormat="1" applyFont="1" applyFill="1" applyBorder="1">
      <alignment vertical="center"/>
    </xf>
    <xf numFmtId="0" fontId="29" fillId="0" borderId="0" xfId="1" applyFont="1" applyBorder="1" applyAlignment="1">
      <alignment vertical="center"/>
    </xf>
    <xf numFmtId="0" fontId="14" fillId="0" borderId="0" xfId="1" applyFont="1" applyBorder="1" applyAlignment="1">
      <alignment vertical="center"/>
    </xf>
    <xf numFmtId="0" fontId="30" fillId="0" borderId="0" xfId="1" applyFont="1" applyAlignment="1">
      <alignment horizontal="right" vertical="center"/>
    </xf>
    <xf numFmtId="0" fontId="31" fillId="0" borderId="0" xfId="1" applyFont="1" applyAlignment="1">
      <alignment horizontal="right" vertical="center"/>
    </xf>
    <xf numFmtId="0" fontId="31" fillId="0" borderId="0" xfId="1" applyFont="1" applyBorder="1" applyAlignment="1">
      <alignment vertical="center"/>
    </xf>
    <xf numFmtId="0" fontId="31" fillId="0" borderId="0" xfId="1" applyFont="1" applyAlignment="1">
      <alignment vertical="center"/>
    </xf>
    <xf numFmtId="0" fontId="16" fillId="0" borderId="0" xfId="1" applyFont="1" applyBorder="1" applyAlignment="1">
      <alignment vertical="center"/>
    </xf>
    <xf numFmtId="0" fontId="14" fillId="0" borderId="8" xfId="1" applyFont="1" applyBorder="1" applyAlignment="1">
      <alignment horizontal="center" vertical="center"/>
    </xf>
    <xf numFmtId="0" fontId="14" fillId="0" borderId="34" xfId="1" applyFont="1" applyFill="1" applyBorder="1" applyAlignment="1">
      <alignment horizontal="center" vertical="top"/>
    </xf>
    <xf numFmtId="0" fontId="16" fillId="0" borderId="122" xfId="1" applyFont="1" applyBorder="1" applyAlignment="1">
      <alignment horizontal="center" vertical="top"/>
    </xf>
    <xf numFmtId="0" fontId="14" fillId="0" borderId="31" xfId="1" applyFont="1" applyFill="1" applyBorder="1" applyAlignment="1">
      <alignment horizontal="center" vertical="top"/>
    </xf>
    <xf numFmtId="0" fontId="16" fillId="0" borderId="121" xfId="1" applyFont="1" applyFill="1" applyBorder="1" applyAlignment="1">
      <alignment horizontal="center" vertical="top"/>
    </xf>
    <xf numFmtId="0" fontId="16" fillId="0" borderId="31" xfId="1" applyFont="1" applyBorder="1" applyAlignment="1">
      <alignment vertical="top"/>
    </xf>
    <xf numFmtId="0" fontId="16" fillId="0" borderId="182" xfId="1" applyFont="1" applyFill="1" applyBorder="1" applyAlignment="1">
      <alignment horizontal="center" vertical="top"/>
    </xf>
    <xf numFmtId="0" fontId="16" fillId="0" borderId="184" xfId="1" applyFont="1" applyFill="1" applyBorder="1" applyAlignment="1">
      <alignment horizontal="center" vertical="top" shrinkToFit="1"/>
    </xf>
    <xf numFmtId="0" fontId="16" fillId="0" borderId="183" xfId="1" applyFont="1" applyBorder="1" applyAlignment="1">
      <alignment horizontal="center" vertical="top"/>
    </xf>
    <xf numFmtId="0" fontId="16" fillId="0" borderId="79" xfId="1" applyFont="1" applyBorder="1" applyAlignment="1">
      <alignment vertical="top" wrapText="1"/>
    </xf>
    <xf numFmtId="0" fontId="16" fillId="0" borderId="121" xfId="1" applyFont="1" applyBorder="1" applyAlignment="1">
      <alignment horizontal="center" vertical="top"/>
    </xf>
    <xf numFmtId="0" fontId="16" fillId="0" borderId="120" xfId="1" applyFont="1" applyBorder="1" applyAlignment="1">
      <alignment horizontal="center" vertical="top"/>
    </xf>
    <xf numFmtId="0" fontId="16" fillId="0" borderId="182" xfId="1" applyFont="1" applyBorder="1" applyAlignment="1">
      <alignment horizontal="center" vertical="top"/>
    </xf>
    <xf numFmtId="0" fontId="14" fillId="0" borderId="79" xfId="1" applyFont="1" applyFill="1" applyBorder="1" applyAlignment="1">
      <alignment horizontal="center" vertical="top"/>
    </xf>
    <xf numFmtId="0" fontId="18" fillId="0" borderId="0" xfId="1" applyFont="1" applyBorder="1" applyAlignment="1">
      <alignment vertical="top"/>
    </xf>
    <xf numFmtId="0" fontId="14" fillId="0" borderId="0" xfId="1" applyFont="1" applyBorder="1" applyAlignment="1">
      <alignment vertical="top"/>
    </xf>
    <xf numFmtId="0" fontId="14" fillId="0" borderId="10" xfId="1" applyFont="1" applyBorder="1" applyAlignment="1">
      <alignment vertical="top"/>
    </xf>
    <xf numFmtId="0" fontId="18" fillId="0" borderId="3" xfId="1" applyFont="1" applyBorder="1" applyAlignment="1">
      <alignment vertical="top"/>
    </xf>
    <xf numFmtId="0" fontId="14" fillId="0" borderId="113" xfId="1" applyFont="1" applyFill="1" applyBorder="1" applyAlignment="1">
      <alignment horizontal="center" vertical="top"/>
    </xf>
    <xf numFmtId="0" fontId="16" fillId="0" borderId="79" xfId="1" applyFont="1" applyBorder="1" applyAlignment="1">
      <alignment vertical="center"/>
    </xf>
    <xf numFmtId="0" fontId="14" fillId="0" borderId="37" xfId="1" applyFont="1" applyFill="1" applyBorder="1" applyAlignment="1">
      <alignment horizontal="left" vertical="center"/>
    </xf>
    <xf numFmtId="0" fontId="14" fillId="0" borderId="116" xfId="1" applyFont="1" applyBorder="1" applyAlignment="1">
      <alignment vertical="center"/>
    </xf>
    <xf numFmtId="0" fontId="16" fillId="0" borderId="122" xfId="1" applyFont="1" applyBorder="1" applyAlignment="1">
      <alignment horizontal="center" vertical="center"/>
    </xf>
    <xf numFmtId="0" fontId="16" fillId="0" borderId="31" xfId="1" applyFont="1" applyBorder="1" applyAlignment="1">
      <alignment vertical="center"/>
    </xf>
    <xf numFmtId="0" fontId="14" fillId="0" borderId="68" xfId="1" applyFont="1" applyFill="1" applyBorder="1" applyAlignment="1">
      <alignment horizontal="left" vertical="center"/>
    </xf>
    <xf numFmtId="0" fontId="14" fillId="0" borderId="117" xfId="1" applyFont="1" applyBorder="1" applyAlignment="1">
      <alignment vertical="center"/>
    </xf>
    <xf numFmtId="0" fontId="16" fillId="0" borderId="9" xfId="1" applyFont="1" applyBorder="1" applyAlignment="1">
      <alignment horizontal="center" vertical="top"/>
    </xf>
    <xf numFmtId="0" fontId="14" fillId="0" borderId="119" xfId="1" applyFont="1" applyFill="1" applyBorder="1" applyAlignment="1">
      <alignment horizontal="center" vertical="top"/>
    </xf>
    <xf numFmtId="0" fontId="16" fillId="0" borderId="2" xfId="1" applyFont="1" applyBorder="1" applyAlignment="1">
      <alignment horizontal="center" vertical="top"/>
    </xf>
    <xf numFmtId="0" fontId="14" fillId="0" borderId="115" xfId="1" applyFont="1" applyFill="1" applyBorder="1" applyAlignment="1">
      <alignment horizontal="center" vertical="top"/>
    </xf>
    <xf numFmtId="0" fontId="16" fillId="0" borderId="45" xfId="1" applyFont="1" applyBorder="1" applyAlignment="1">
      <alignment horizontal="center" vertical="top"/>
    </xf>
    <xf numFmtId="0" fontId="4" fillId="0" borderId="0" xfId="1" applyFont="1" applyFill="1" applyBorder="1" applyAlignment="1">
      <alignment horizontal="left" vertical="top" shrinkToFit="1"/>
    </xf>
    <xf numFmtId="0" fontId="11" fillId="0" borderId="116" xfId="1" applyFont="1" applyBorder="1" applyAlignment="1">
      <alignment vertical="top" shrinkToFit="1"/>
    </xf>
    <xf numFmtId="0" fontId="16" fillId="0" borderId="36" xfId="1" applyFont="1" applyBorder="1" applyAlignment="1">
      <alignment horizontal="center" vertical="top"/>
    </xf>
    <xf numFmtId="0" fontId="16" fillId="0" borderId="0" xfId="1" applyFont="1" applyBorder="1" applyAlignment="1">
      <alignment horizontal="center" vertical="top"/>
    </xf>
    <xf numFmtId="0" fontId="16" fillId="0" borderId="3" xfId="1" applyFont="1" applyBorder="1" applyAlignment="1">
      <alignment horizontal="center" vertical="top"/>
    </xf>
    <xf numFmtId="0" fontId="14" fillId="0" borderId="119" xfId="1" applyFont="1" applyFill="1" applyBorder="1" applyAlignment="1">
      <alignment horizontal="center" vertical="top" wrapText="1"/>
    </xf>
    <xf numFmtId="0" fontId="14" fillId="0" borderId="0" xfId="1" applyFont="1" applyBorder="1" applyAlignment="1">
      <alignment horizontal="left" vertical="top"/>
    </xf>
    <xf numFmtId="0" fontId="14" fillId="0" borderId="0" xfId="1" applyFont="1" applyBorder="1" applyAlignment="1">
      <alignment horizontal="left" vertical="top" wrapText="1"/>
    </xf>
    <xf numFmtId="0" fontId="14" fillId="0" borderId="10" xfId="1" applyFont="1" applyBorder="1" applyAlignment="1">
      <alignment horizontal="left" vertical="top" wrapText="1"/>
    </xf>
    <xf numFmtId="0" fontId="11" fillId="0" borderId="10" xfId="1" applyBorder="1" applyAlignment="1">
      <alignment vertical="center"/>
    </xf>
    <xf numFmtId="0" fontId="11" fillId="0" borderId="10" xfId="1" applyBorder="1"/>
    <xf numFmtId="0" fontId="17" fillId="0" borderId="182" xfId="1" applyFont="1" applyBorder="1" applyAlignment="1">
      <alignment horizontal="center" vertical="top"/>
    </xf>
    <xf numFmtId="0" fontId="17" fillId="0" borderId="183" xfId="1" applyFont="1" applyBorder="1" applyAlignment="1">
      <alignment horizontal="center" vertical="top"/>
    </xf>
    <xf numFmtId="0" fontId="11" fillId="0" borderId="9" xfId="1" applyFont="1" applyBorder="1" applyAlignment="1">
      <alignment vertical="top" wrapText="1"/>
    </xf>
    <xf numFmtId="0" fontId="11" fillId="0" borderId="77" xfId="1" applyFont="1" applyBorder="1" applyAlignment="1">
      <alignment vertical="top" wrapText="1"/>
    </xf>
    <xf numFmtId="0" fontId="14" fillId="0" borderId="119" xfId="1" applyFont="1" applyFill="1" applyBorder="1" applyAlignment="1">
      <alignment horizontal="center" vertical="top" shrinkToFit="1"/>
    </xf>
    <xf numFmtId="0" fontId="4" fillId="0" borderId="0" xfId="1" applyFont="1" applyFill="1" applyBorder="1" applyAlignment="1">
      <alignment vertical="center" textRotation="255" shrinkToFit="1"/>
    </xf>
    <xf numFmtId="0" fontId="4" fillId="0" borderId="0" xfId="1" applyFont="1" applyFill="1" applyBorder="1" applyAlignment="1">
      <alignment vertical="center"/>
    </xf>
    <xf numFmtId="0" fontId="14" fillId="0" borderId="115" xfId="1" applyFont="1" applyFill="1" applyBorder="1" applyAlignment="1">
      <alignment horizontal="center" vertical="top" shrinkToFit="1"/>
    </xf>
    <xf numFmtId="0" fontId="14" fillId="0" borderId="66" xfId="1" applyFont="1" applyFill="1" applyBorder="1" applyAlignment="1">
      <alignment horizontal="center" vertical="top"/>
    </xf>
    <xf numFmtId="0" fontId="16" fillId="0" borderId="31" xfId="1" applyFont="1" applyBorder="1" applyAlignment="1">
      <alignment horizontal="right" vertical="top"/>
    </xf>
    <xf numFmtId="0" fontId="16" fillId="0" borderId="184" xfId="1" applyFont="1" applyBorder="1" applyAlignment="1">
      <alignment horizontal="center" vertical="top"/>
    </xf>
    <xf numFmtId="0" fontId="17" fillId="0" borderId="185" xfId="1" applyFont="1" applyBorder="1" applyAlignment="1">
      <alignment horizontal="center" vertical="top"/>
    </xf>
    <xf numFmtId="0" fontId="16" fillId="0" borderId="122" xfId="1" applyFont="1" applyFill="1" applyBorder="1" applyAlignment="1">
      <alignment horizontal="center" vertical="top" shrinkToFit="1"/>
    </xf>
    <xf numFmtId="0" fontId="16" fillId="0" borderId="120" xfId="1" applyFont="1" applyFill="1" applyBorder="1" applyAlignment="1">
      <alignment horizontal="center" vertical="top"/>
    </xf>
    <xf numFmtId="0" fontId="35" fillId="0" borderId="0" xfId="0" applyFont="1">
      <alignment vertical="center"/>
    </xf>
    <xf numFmtId="0" fontId="35" fillId="0" borderId="0" xfId="0" applyFont="1" applyBorder="1">
      <alignment vertical="center"/>
    </xf>
    <xf numFmtId="0" fontId="38" fillId="0" borderId="0" xfId="0" applyFont="1" applyBorder="1">
      <alignment vertical="center"/>
    </xf>
    <xf numFmtId="0" fontId="39" fillId="0" borderId="0" xfId="0" applyFont="1" applyBorder="1" applyAlignment="1">
      <alignment vertical="center"/>
    </xf>
    <xf numFmtId="0" fontId="39" fillId="0" borderId="0" xfId="0" applyFont="1" applyBorder="1">
      <alignment vertical="center"/>
    </xf>
    <xf numFmtId="0" fontId="39" fillId="0" borderId="0" xfId="0" applyFont="1">
      <alignment vertical="center"/>
    </xf>
    <xf numFmtId="0" fontId="40" fillId="0" borderId="8" xfId="0" applyFont="1" applyBorder="1">
      <alignment vertical="center"/>
    </xf>
    <xf numFmtId="0" fontId="40" fillId="5" borderId="4" xfId="0" applyFont="1" applyFill="1" applyBorder="1">
      <alignment vertical="center"/>
    </xf>
    <xf numFmtId="0" fontId="40" fillId="0" borderId="4" xfId="0" applyFont="1" applyBorder="1">
      <alignment vertical="center"/>
    </xf>
    <xf numFmtId="0" fontId="40" fillId="0" borderId="7" xfId="0" applyFont="1" applyBorder="1">
      <alignment vertical="center"/>
    </xf>
    <xf numFmtId="0" fontId="41" fillId="0" borderId="0" xfId="0" applyFont="1" applyBorder="1" applyAlignment="1"/>
    <xf numFmtId="0" fontId="40" fillId="0" borderId="79" xfId="0" applyFont="1" applyBorder="1">
      <alignment vertical="center"/>
    </xf>
    <xf numFmtId="0" fontId="40" fillId="0" borderId="0" xfId="0" applyFont="1" applyBorder="1">
      <alignment vertical="center"/>
    </xf>
    <xf numFmtId="0" fontId="40" fillId="0" borderId="10" xfId="0" applyFont="1" applyBorder="1">
      <alignment vertical="center"/>
    </xf>
    <xf numFmtId="0" fontId="40" fillId="5" borderId="0" xfId="0" applyFont="1" applyFill="1" applyBorder="1">
      <alignment vertical="center"/>
    </xf>
    <xf numFmtId="0" fontId="40" fillId="0" borderId="31" xfId="0" applyFont="1" applyBorder="1">
      <alignment vertical="center"/>
    </xf>
    <xf numFmtId="0" fontId="40" fillId="0" borderId="3" xfId="0" applyFont="1" applyBorder="1">
      <alignment vertical="center"/>
    </xf>
    <xf numFmtId="0" fontId="40" fillId="0" borderId="6" xfId="0" applyFont="1" applyBorder="1">
      <alignment vertical="center"/>
    </xf>
    <xf numFmtId="0" fontId="40" fillId="0" borderId="34" xfId="0" applyFont="1" applyBorder="1">
      <alignment vertical="center"/>
    </xf>
    <xf numFmtId="0" fontId="40" fillId="0" borderId="9" xfId="0" applyFont="1" applyBorder="1">
      <alignment vertical="center"/>
    </xf>
    <xf numFmtId="0" fontId="40" fillId="0" borderId="0" xfId="0" applyFont="1">
      <alignment vertical="center"/>
    </xf>
    <xf numFmtId="0" fontId="40" fillId="0" borderId="0" xfId="0" applyFont="1" applyFill="1" applyBorder="1">
      <alignment vertical="center"/>
    </xf>
    <xf numFmtId="0" fontId="40" fillId="0" borderId="10" xfId="0" applyFont="1" applyFill="1" applyBorder="1">
      <alignment vertical="center"/>
    </xf>
    <xf numFmtId="0" fontId="40" fillId="0" borderId="3" xfId="0" applyFont="1" applyFill="1" applyBorder="1">
      <alignment vertical="center"/>
    </xf>
    <xf numFmtId="0" fontId="40" fillId="0" borderId="6" xfId="0" applyFont="1" applyFill="1" applyBorder="1">
      <alignment vertical="center"/>
    </xf>
    <xf numFmtId="0" fontId="40" fillId="5" borderId="9" xfId="0" applyFont="1" applyFill="1" applyBorder="1">
      <alignment vertical="center"/>
    </xf>
    <xf numFmtId="0" fontId="40" fillId="5" borderId="3" xfId="0" applyFont="1" applyFill="1" applyBorder="1">
      <alignment vertical="center"/>
    </xf>
    <xf numFmtId="0" fontId="35" fillId="0" borderId="10" xfId="0" applyFont="1" applyBorder="1">
      <alignment vertical="center"/>
    </xf>
    <xf numFmtId="0" fontId="40" fillId="0" borderId="9" xfId="0" applyFont="1" applyFill="1" applyBorder="1">
      <alignment vertical="center"/>
    </xf>
    <xf numFmtId="0" fontId="40" fillId="0" borderId="77" xfId="0" applyFont="1" applyBorder="1">
      <alignment vertical="center"/>
    </xf>
    <xf numFmtId="0" fontId="39" fillId="5" borderId="0" xfId="0" applyFont="1" applyFill="1" applyBorder="1">
      <alignment vertical="center"/>
    </xf>
    <xf numFmtId="0" fontId="18" fillId="0" borderId="48" xfId="0" applyFont="1" applyFill="1" applyBorder="1" applyAlignment="1" applyProtection="1">
      <alignment horizontal="left" vertical="center"/>
    </xf>
    <xf numFmtId="0" fontId="18" fillId="0" borderId="43" xfId="0" applyFont="1" applyFill="1" applyBorder="1" applyAlignment="1" applyProtection="1">
      <alignment horizontal="left" vertical="center"/>
    </xf>
    <xf numFmtId="0" fontId="18" fillId="0" borderId="131" xfId="0" applyFont="1" applyFill="1" applyBorder="1" applyAlignment="1" applyProtection="1">
      <alignment vertical="center"/>
    </xf>
    <xf numFmtId="0" fontId="18" fillId="0" borderId="25" xfId="0" applyFont="1" applyFill="1" applyBorder="1" applyAlignment="1" applyProtection="1">
      <alignment vertical="center"/>
    </xf>
    <xf numFmtId="0" fontId="18" fillId="0" borderId="18" xfId="0" applyFont="1" applyFill="1" applyBorder="1" applyAlignment="1" applyProtection="1">
      <alignment vertical="center"/>
    </xf>
    <xf numFmtId="0" fontId="18" fillId="0" borderId="132" xfId="0" applyFont="1" applyFill="1" applyBorder="1" applyAlignment="1" applyProtection="1">
      <alignment vertical="center"/>
    </xf>
    <xf numFmtId="0" fontId="18" fillId="0" borderId="48" xfId="0" applyFont="1" applyFill="1" applyBorder="1" applyAlignment="1" applyProtection="1">
      <alignment vertical="center"/>
    </xf>
    <xf numFmtId="0" fontId="18" fillId="0" borderId="43" xfId="0" applyFont="1" applyFill="1" applyBorder="1" applyAlignment="1" applyProtection="1">
      <alignment vertical="center"/>
    </xf>
    <xf numFmtId="0" fontId="18" fillId="0" borderId="58" xfId="0" applyFont="1" applyFill="1" applyBorder="1" applyAlignment="1" applyProtection="1">
      <alignment vertical="center"/>
    </xf>
    <xf numFmtId="0" fontId="18" fillId="0" borderId="56" xfId="0" applyFont="1" applyFill="1" applyBorder="1" applyAlignment="1" applyProtection="1">
      <alignment vertical="center"/>
    </xf>
    <xf numFmtId="0" fontId="18" fillId="0" borderId="134" xfId="0" applyFont="1" applyFill="1" applyBorder="1" applyAlignment="1" applyProtection="1">
      <alignment vertical="center"/>
    </xf>
    <xf numFmtId="0" fontId="18" fillId="0" borderId="25" xfId="0" applyFont="1" applyFill="1" applyBorder="1" applyAlignment="1" applyProtection="1">
      <alignment horizontal="left" vertical="center"/>
    </xf>
    <xf numFmtId="0" fontId="18" fillId="0" borderId="30" xfId="0" applyFont="1" applyFill="1" applyBorder="1" applyAlignment="1" applyProtection="1">
      <alignment vertical="center"/>
    </xf>
    <xf numFmtId="0" fontId="18" fillId="0" borderId="46" xfId="0" applyFont="1" applyFill="1" applyBorder="1" applyAlignment="1" applyProtection="1">
      <alignment vertical="center"/>
    </xf>
    <xf numFmtId="0" fontId="18" fillId="0" borderId="57" xfId="0" applyFont="1" applyFill="1" applyBorder="1" applyAlignment="1" applyProtection="1">
      <alignment vertical="center"/>
    </xf>
    <xf numFmtId="0" fontId="18" fillId="0" borderId="27" xfId="0" applyFont="1" applyFill="1" applyBorder="1" applyAlignment="1" applyProtection="1">
      <alignment vertical="center"/>
    </xf>
    <xf numFmtId="0" fontId="18" fillId="0" borderId="74" xfId="0" applyFont="1" applyFill="1" applyBorder="1" applyAlignment="1" applyProtection="1">
      <alignment vertical="center"/>
    </xf>
    <xf numFmtId="0" fontId="18" fillId="0" borderId="149" xfId="0" applyFont="1" applyFill="1" applyBorder="1" applyAlignment="1" applyProtection="1">
      <alignment vertical="center"/>
    </xf>
    <xf numFmtId="0" fontId="11" fillId="0" borderId="0" xfId="1" applyAlignment="1">
      <alignment horizontal="center" vertical="top"/>
    </xf>
    <xf numFmtId="0" fontId="11" fillId="0" borderId="0" xfId="1" applyFont="1" applyAlignment="1">
      <alignment horizontal="center"/>
    </xf>
    <xf numFmtId="0" fontId="11" fillId="0" borderId="3" xfId="1" applyFont="1" applyBorder="1"/>
    <xf numFmtId="0" fontId="11" fillId="0" borderId="0" xfId="1" applyFont="1" applyAlignment="1">
      <alignment horizontal="right"/>
    </xf>
    <xf numFmtId="0" fontId="4" fillId="0" borderId="9" xfId="1" applyFont="1" applyBorder="1" applyAlignment="1">
      <alignment vertical="top"/>
    </xf>
    <xf numFmtId="0" fontId="4" fillId="0" borderId="114" xfId="1" applyFont="1" applyBorder="1" applyAlignment="1">
      <alignment vertical="top"/>
    </xf>
    <xf numFmtId="0" fontId="16" fillId="0" borderId="0" xfId="1" applyFont="1" applyAlignment="1">
      <alignment vertical="center"/>
    </xf>
    <xf numFmtId="0" fontId="14" fillId="0" borderId="9" xfId="1" applyFont="1" applyBorder="1" applyAlignment="1">
      <alignment vertical="top"/>
    </xf>
    <xf numFmtId="0" fontId="4" fillId="0" borderId="37" xfId="1" applyFont="1" applyBorder="1" applyAlignment="1">
      <alignment vertical="top"/>
    </xf>
    <xf numFmtId="0" fontId="4" fillId="0" borderId="68" xfId="1" applyFont="1" applyBorder="1" applyAlignment="1">
      <alignment vertical="top"/>
    </xf>
    <xf numFmtId="0" fontId="4" fillId="0" borderId="118" xfId="1" applyFont="1" applyBorder="1" applyAlignment="1">
      <alignment vertical="top"/>
    </xf>
    <xf numFmtId="0" fontId="5" fillId="0" borderId="0" xfId="0" applyFont="1">
      <alignment vertical="center"/>
    </xf>
    <xf numFmtId="0" fontId="5" fillId="0" borderId="0" xfId="0" applyFont="1" applyAlignment="1">
      <alignment horizontal="right" vertical="center"/>
    </xf>
    <xf numFmtId="0" fontId="42" fillId="0" borderId="0" xfId="0" applyFont="1">
      <alignment vertical="center"/>
    </xf>
    <xf numFmtId="0" fontId="5" fillId="0" borderId="0" xfId="0" applyFont="1" applyBorder="1" applyAlignment="1">
      <alignment vertical="top" wrapText="1"/>
    </xf>
    <xf numFmtId="0" fontId="14" fillId="0" borderId="40" xfId="0" applyFont="1" applyBorder="1">
      <alignment vertical="center"/>
    </xf>
    <xf numFmtId="0" fontId="14" fillId="0" borderId="36" xfId="0" applyFont="1" applyBorder="1">
      <alignment vertical="center"/>
    </xf>
    <xf numFmtId="0" fontId="14" fillId="0" borderId="41" xfId="0" applyFont="1" applyBorder="1">
      <alignment vertical="center"/>
    </xf>
    <xf numFmtId="0" fontId="14" fillId="0" borderId="36" xfId="0" applyFont="1" applyBorder="1" applyAlignment="1">
      <alignment vertical="center"/>
    </xf>
    <xf numFmtId="0" fontId="14" fillId="0" borderId="55" xfId="0" applyFont="1" applyBorder="1">
      <alignment vertical="center"/>
    </xf>
    <xf numFmtId="0" fontId="14" fillId="0" borderId="42" xfId="0" applyFont="1" applyBorder="1">
      <alignment vertical="center"/>
    </xf>
    <xf numFmtId="0" fontId="14" fillId="0" borderId="2" xfId="0" applyFont="1" applyBorder="1">
      <alignment vertical="center"/>
    </xf>
    <xf numFmtId="0" fontId="14" fillId="0" borderId="43" xfId="0" applyFont="1" applyBorder="1">
      <alignment vertical="center"/>
    </xf>
    <xf numFmtId="0" fontId="14" fillId="0" borderId="2" xfId="0" applyFont="1" applyBorder="1" applyAlignment="1">
      <alignment vertical="center"/>
    </xf>
    <xf numFmtId="0" fontId="14" fillId="0" borderId="56" xfId="0" applyFont="1" applyBorder="1">
      <alignment vertical="center"/>
    </xf>
    <xf numFmtId="0" fontId="14" fillId="0" borderId="44" xfId="0" applyFont="1" applyBorder="1">
      <alignment vertical="center"/>
    </xf>
    <xf numFmtId="0" fontId="14" fillId="0" borderId="45" xfId="0" applyFont="1" applyBorder="1">
      <alignment vertical="center"/>
    </xf>
    <xf numFmtId="0" fontId="14" fillId="0" borderId="46" xfId="0" applyFont="1" applyBorder="1">
      <alignment vertical="center"/>
    </xf>
    <xf numFmtId="0" fontId="14" fillId="0" borderId="45" xfId="0" applyFont="1" applyBorder="1" applyAlignment="1">
      <alignment vertical="center"/>
    </xf>
    <xf numFmtId="0" fontId="14" fillId="0" borderId="57" xfId="0" applyFont="1" applyBorder="1">
      <alignment vertical="center"/>
    </xf>
    <xf numFmtId="0" fontId="14" fillId="0" borderId="47" xfId="0" applyFont="1" applyBorder="1">
      <alignment vertical="center"/>
    </xf>
    <xf numFmtId="0" fontId="14" fillId="0" borderId="1" xfId="0" applyFont="1" applyBorder="1">
      <alignment vertical="center"/>
    </xf>
    <xf numFmtId="0" fontId="14" fillId="0" borderId="48" xfId="0" applyFont="1" applyBorder="1">
      <alignment vertical="center"/>
    </xf>
    <xf numFmtId="0" fontId="14" fillId="0" borderId="1" xfId="0" applyFont="1" applyBorder="1" applyAlignment="1">
      <alignment vertical="center"/>
    </xf>
    <xf numFmtId="0" fontId="14" fillId="0" borderId="58" xfId="0" applyFont="1" applyBorder="1">
      <alignment vertical="center"/>
    </xf>
    <xf numFmtId="0" fontId="14" fillId="0" borderId="70" xfId="0" applyFont="1" applyBorder="1">
      <alignment vertical="center"/>
    </xf>
    <xf numFmtId="0" fontId="14" fillId="0" borderId="71" xfId="0" applyFont="1" applyBorder="1">
      <alignment vertical="center"/>
    </xf>
    <xf numFmtId="0" fontId="14" fillId="0" borderId="31" xfId="0" applyFont="1" applyBorder="1">
      <alignment vertical="center"/>
    </xf>
    <xf numFmtId="0" fontId="14" fillId="0" borderId="3" xfId="0" applyFont="1" applyBorder="1">
      <alignment vertical="center"/>
    </xf>
    <xf numFmtId="0" fontId="14" fillId="0" borderId="69" xfId="0" applyFont="1" applyBorder="1">
      <alignment vertical="center"/>
    </xf>
    <xf numFmtId="0" fontId="14" fillId="0" borderId="68" xfId="0" applyFont="1" applyBorder="1">
      <alignment vertical="center"/>
    </xf>
    <xf numFmtId="0" fontId="14" fillId="0" borderId="59" xfId="0" applyFont="1" applyBorder="1">
      <alignment vertical="center"/>
    </xf>
    <xf numFmtId="0" fontId="14" fillId="0" borderId="35" xfId="0" applyFont="1" applyBorder="1">
      <alignment vertical="center"/>
    </xf>
    <xf numFmtId="0" fontId="14" fillId="0" borderId="61" xfId="0" applyFont="1" applyBorder="1">
      <alignment vertical="center"/>
    </xf>
    <xf numFmtId="0" fontId="14" fillId="0" borderId="12" xfId="0" applyFont="1" applyBorder="1">
      <alignment vertical="center"/>
    </xf>
    <xf numFmtId="0" fontId="14" fillId="0" borderId="0" xfId="0" applyFont="1" applyBorder="1">
      <alignment vertical="center"/>
    </xf>
    <xf numFmtId="0" fontId="14" fillId="0" borderId="62" xfId="0" applyFont="1" applyBorder="1">
      <alignment vertical="center"/>
    </xf>
    <xf numFmtId="0" fontId="14" fillId="0" borderId="11" xfId="0" applyFont="1" applyBorder="1">
      <alignment vertical="center"/>
    </xf>
    <xf numFmtId="0" fontId="4" fillId="0" borderId="0" xfId="0" applyFont="1" applyBorder="1" applyAlignment="1">
      <alignment vertical="top" wrapText="1"/>
    </xf>
    <xf numFmtId="0" fontId="5" fillId="0" borderId="0" xfId="0" applyFont="1" applyBorder="1" applyAlignment="1">
      <alignment horizontal="right" vertical="center"/>
    </xf>
    <xf numFmtId="0" fontId="14" fillId="0" borderId="52" xfId="0" applyFont="1" applyBorder="1">
      <alignment vertical="center"/>
    </xf>
    <xf numFmtId="0" fontId="14" fillId="0" borderId="14" xfId="0" applyFont="1" applyBorder="1" applyAlignment="1">
      <alignment vertical="center"/>
    </xf>
    <xf numFmtId="0" fontId="14" fillId="0" borderId="14" xfId="0" applyFont="1" applyBorder="1">
      <alignment vertical="center"/>
    </xf>
    <xf numFmtId="0" fontId="14" fillId="0" borderId="63" xfId="0" applyFont="1" applyBorder="1">
      <alignment vertical="center"/>
    </xf>
    <xf numFmtId="0" fontId="14" fillId="0" borderId="15" xfId="0" applyFont="1" applyBorder="1" applyAlignment="1">
      <alignment vertical="center"/>
    </xf>
    <xf numFmtId="0" fontId="14" fillId="0" borderId="0" xfId="0" applyFont="1" applyBorder="1" applyAlignment="1">
      <alignment vertical="center"/>
    </xf>
    <xf numFmtId="0" fontId="4" fillId="0" borderId="0" xfId="0" applyFont="1" applyBorder="1">
      <alignment vertical="center"/>
    </xf>
    <xf numFmtId="0" fontId="5" fillId="0" borderId="52" xfId="0" applyFont="1" applyBorder="1">
      <alignment vertical="center"/>
    </xf>
    <xf numFmtId="0" fontId="14" fillId="0" borderId="0" xfId="0" applyFont="1" applyBorder="1" applyAlignment="1">
      <alignment vertical="center" wrapText="1"/>
    </xf>
    <xf numFmtId="0" fontId="18" fillId="0" borderId="0" xfId="0" applyFont="1" applyBorder="1" applyAlignment="1">
      <alignment vertical="center"/>
    </xf>
    <xf numFmtId="0" fontId="18" fillId="0" borderId="0" xfId="0" applyFont="1" applyBorder="1">
      <alignment vertical="center"/>
    </xf>
    <xf numFmtId="0" fontId="14" fillId="0" borderId="0" xfId="0" applyFont="1" applyFill="1" applyBorder="1">
      <alignment vertical="center"/>
    </xf>
    <xf numFmtId="0" fontId="18" fillId="0" borderId="0" xfId="0" applyFont="1" applyFill="1" applyBorder="1">
      <alignment vertical="center"/>
    </xf>
    <xf numFmtId="0" fontId="14" fillId="0" borderId="0" xfId="0" applyFont="1" applyFill="1" applyBorder="1" applyAlignment="1">
      <alignment vertical="center" wrapText="1"/>
    </xf>
    <xf numFmtId="0" fontId="14" fillId="0" borderId="52" xfId="0" applyFont="1" applyFill="1" applyBorder="1">
      <alignment vertical="center"/>
    </xf>
    <xf numFmtId="0" fontId="14" fillId="0" borderId="0" xfId="0" applyFont="1" applyBorder="1" applyAlignment="1">
      <alignment vertical="top" wrapText="1"/>
    </xf>
    <xf numFmtId="0" fontId="14" fillId="0" borderId="9" xfId="0" applyFont="1" applyBorder="1" applyAlignment="1">
      <alignment vertical="top" wrapText="1"/>
    </xf>
    <xf numFmtId="0" fontId="14" fillId="0" borderId="9" xfId="0" applyFont="1" applyBorder="1">
      <alignment vertical="center"/>
    </xf>
    <xf numFmtId="0" fontId="14" fillId="0" borderId="64" xfId="0" applyFont="1" applyBorder="1">
      <alignment vertical="center"/>
    </xf>
    <xf numFmtId="0" fontId="14" fillId="0" borderId="3" xfId="0" applyFont="1" applyFill="1" applyBorder="1">
      <alignment vertical="center"/>
    </xf>
    <xf numFmtId="0" fontId="14" fillId="0" borderId="0" xfId="0" applyFont="1">
      <alignment vertical="center"/>
    </xf>
    <xf numFmtId="0" fontId="5" fillId="0" borderId="11" xfId="0" applyFont="1" applyBorder="1">
      <alignment vertical="center"/>
    </xf>
    <xf numFmtId="0" fontId="14" fillId="0" borderId="12" xfId="0" applyFont="1" applyBorder="1" applyAlignment="1">
      <alignment vertical="center"/>
    </xf>
    <xf numFmtId="0" fontId="18" fillId="0" borderId="3" xfId="0" applyFont="1" applyFill="1" applyBorder="1" applyAlignment="1">
      <alignment vertical="center"/>
    </xf>
    <xf numFmtId="0" fontId="18" fillId="0" borderId="59" xfId="0" applyFont="1" applyFill="1" applyBorder="1" applyAlignment="1">
      <alignment vertical="center"/>
    </xf>
    <xf numFmtId="0" fontId="5" fillId="0" borderId="61" xfId="0" applyFont="1" applyBorder="1">
      <alignment vertical="center"/>
    </xf>
    <xf numFmtId="0" fontId="4" fillId="0" borderId="11" xfId="0" applyFont="1" applyBorder="1" applyAlignment="1">
      <alignment vertical="center"/>
    </xf>
    <xf numFmtId="0" fontId="12" fillId="0" borderId="11" xfId="0" applyFont="1" applyBorder="1" applyAlignment="1">
      <alignment vertical="top" wrapText="1"/>
    </xf>
    <xf numFmtId="0" fontId="5" fillId="0" borderId="11" xfId="0" applyFont="1" applyBorder="1" applyAlignment="1">
      <alignment horizontal="right" vertical="center"/>
    </xf>
    <xf numFmtId="0" fontId="5" fillId="0" borderId="36" xfId="0" applyFont="1" applyBorder="1">
      <alignment vertical="center"/>
    </xf>
    <xf numFmtId="0" fontId="14" fillId="0" borderId="15" xfId="0" applyFont="1" applyBorder="1">
      <alignment vertical="center"/>
    </xf>
    <xf numFmtId="0" fontId="14" fillId="0" borderId="97" xfId="0" applyFont="1" applyBorder="1">
      <alignment vertical="center"/>
    </xf>
    <xf numFmtId="0" fontId="14" fillId="0" borderId="24" xfId="0" applyFont="1" applyBorder="1">
      <alignment vertical="center"/>
    </xf>
    <xf numFmtId="0" fontId="14" fillId="0" borderId="1" xfId="0" applyFont="1" applyBorder="1" applyAlignment="1">
      <alignment horizontal="right" vertical="center"/>
    </xf>
    <xf numFmtId="0" fontId="14" fillId="0" borderId="12" xfId="0" applyFont="1" applyFill="1" applyBorder="1">
      <alignment vertical="center"/>
    </xf>
    <xf numFmtId="0" fontId="4" fillId="0" borderId="0" xfId="0" applyFont="1">
      <alignment vertical="center"/>
    </xf>
    <xf numFmtId="0" fontId="14" fillId="0" borderId="0" xfId="0" applyFont="1" applyFill="1" applyBorder="1" applyAlignment="1">
      <alignment horizontal="center" vertical="center"/>
    </xf>
    <xf numFmtId="0" fontId="14" fillId="0" borderId="77" xfId="0" applyFont="1" applyBorder="1" applyAlignment="1">
      <alignment vertical="center" shrinkToFit="1"/>
    </xf>
    <xf numFmtId="0" fontId="14" fillId="0" borderId="9" xfId="0" applyFont="1" applyBorder="1" applyAlignment="1">
      <alignment vertical="center" shrinkToFit="1"/>
    </xf>
    <xf numFmtId="0" fontId="14" fillId="0" borderId="64" xfId="0" applyFont="1" applyBorder="1" applyAlignment="1">
      <alignment vertical="center" shrinkToFit="1"/>
    </xf>
    <xf numFmtId="0" fontId="14" fillId="0" borderId="0" xfId="0" applyFont="1" applyFill="1" applyBorder="1" applyAlignment="1">
      <alignment vertical="center" shrinkToFit="1"/>
    </xf>
    <xf numFmtId="0" fontId="14" fillId="0" borderId="43" xfId="0" applyFont="1" applyBorder="1" applyAlignment="1">
      <alignment vertical="center" shrinkToFit="1"/>
    </xf>
    <xf numFmtId="0" fontId="14" fillId="0" borderId="2" xfId="0" applyFont="1" applyBorder="1" applyAlignment="1">
      <alignment vertical="center" shrinkToFit="1"/>
    </xf>
    <xf numFmtId="0" fontId="14" fillId="0" borderId="56" xfId="0" applyFont="1" applyBorder="1" applyAlignment="1">
      <alignment vertical="center" shrinkToFit="1"/>
    </xf>
    <xf numFmtId="0" fontId="14" fillId="0" borderId="97" xfId="0" applyFont="1" applyBorder="1" applyAlignment="1">
      <alignment vertical="center" shrinkToFit="1"/>
    </xf>
    <xf numFmtId="0" fontId="14" fillId="0" borderId="48" xfId="0" applyFont="1" applyBorder="1" applyAlignment="1">
      <alignment vertical="center" shrinkToFit="1"/>
    </xf>
    <xf numFmtId="0" fontId="14" fillId="0" borderId="1" xfId="0" applyFont="1" applyBorder="1" applyAlignment="1">
      <alignment vertical="center" shrinkToFit="1"/>
    </xf>
    <xf numFmtId="0" fontId="14" fillId="0" borderId="0" xfId="0" applyFont="1" applyBorder="1" applyAlignment="1">
      <alignment vertical="center" shrinkToFit="1"/>
    </xf>
    <xf numFmtId="0" fontId="14" fillId="0" borderId="0" xfId="0" applyFont="1" applyBorder="1" applyAlignment="1">
      <alignment horizontal="center" vertical="center" shrinkToFit="1"/>
    </xf>
    <xf numFmtId="0" fontId="14" fillId="0" borderId="10" xfId="0" applyFont="1" applyBorder="1" applyAlignment="1">
      <alignment vertical="center" shrinkToFit="1"/>
    </xf>
    <xf numFmtId="0" fontId="14" fillId="0" borderId="52" xfId="0" applyFont="1" applyBorder="1" applyAlignment="1">
      <alignment vertical="center" shrinkToFit="1"/>
    </xf>
    <xf numFmtId="0" fontId="14" fillId="0" borderId="84" xfId="0" applyFont="1" applyBorder="1" applyAlignment="1">
      <alignment vertical="center" shrinkToFit="1"/>
    </xf>
    <xf numFmtId="0" fontId="14" fillId="0" borderId="94" xfId="0" applyFont="1" applyBorder="1" applyAlignment="1">
      <alignment vertical="center" shrinkToFit="1"/>
    </xf>
    <xf numFmtId="0" fontId="14" fillId="0" borderId="167" xfId="0" applyFont="1" applyBorder="1" applyAlignment="1">
      <alignment vertical="center" shrinkToFit="1"/>
    </xf>
    <xf numFmtId="0" fontId="14" fillId="0" borderId="6" xfId="0" applyFont="1" applyBorder="1" applyAlignment="1">
      <alignment vertical="center" shrinkToFit="1"/>
    </xf>
    <xf numFmtId="0" fontId="14" fillId="0" borderId="3" xfId="0" applyFont="1" applyBorder="1" applyAlignment="1">
      <alignment vertical="center" shrinkToFit="1"/>
    </xf>
    <xf numFmtId="0" fontId="14" fillId="0" borderId="59" xfId="0" applyFont="1" applyBorder="1" applyAlignment="1">
      <alignment vertical="center" shrinkToFit="1"/>
    </xf>
    <xf numFmtId="0" fontId="14" fillId="0" borderId="91" xfId="0" applyFont="1" applyBorder="1" applyAlignment="1">
      <alignment vertical="center" shrinkToFit="1"/>
    </xf>
    <xf numFmtId="0" fontId="14" fillId="0" borderId="95" xfId="0" applyFont="1" applyBorder="1" applyAlignment="1">
      <alignment vertical="center" shrinkToFit="1"/>
    </xf>
    <xf numFmtId="0" fontId="14" fillId="0" borderId="168" xfId="0" applyFont="1" applyBorder="1" applyAlignment="1">
      <alignment vertical="center" shrinkToFit="1"/>
    </xf>
    <xf numFmtId="0" fontId="14" fillId="0" borderId="95" xfId="0" applyFont="1" applyBorder="1" applyAlignment="1">
      <alignment horizontal="center" vertical="center"/>
    </xf>
    <xf numFmtId="0" fontId="14" fillId="0" borderId="91" xfId="0" applyFont="1" applyBorder="1" applyAlignment="1">
      <alignment horizontal="center" vertical="center"/>
    </xf>
    <xf numFmtId="0" fontId="14" fillId="0" borderId="168" xfId="0" applyFont="1" applyBorder="1" applyAlignment="1">
      <alignment horizontal="center" vertical="center"/>
    </xf>
    <xf numFmtId="0" fontId="5" fillId="0" borderId="10" xfId="0" applyFont="1" applyBorder="1" applyAlignment="1">
      <alignment vertical="center"/>
    </xf>
    <xf numFmtId="0" fontId="12" fillId="0" borderId="0" xfId="0" applyFont="1" applyBorder="1" applyAlignment="1">
      <alignment vertical="top" wrapText="1"/>
    </xf>
    <xf numFmtId="0" fontId="4" fillId="0" borderId="12" xfId="0" applyFont="1" applyBorder="1">
      <alignment vertical="center"/>
    </xf>
    <xf numFmtId="0" fontId="5" fillId="0" borderId="12" xfId="0" applyFont="1" applyBorder="1">
      <alignment vertical="center"/>
    </xf>
    <xf numFmtId="0" fontId="5" fillId="0" borderId="62" xfId="0" applyFont="1" applyBorder="1">
      <alignment vertical="center"/>
    </xf>
    <xf numFmtId="0" fontId="4" fillId="0" borderId="0" xfId="0" applyFont="1" applyBorder="1" applyAlignment="1">
      <alignment horizontal="center" vertical="center" textRotation="255"/>
    </xf>
    <xf numFmtId="0" fontId="5" fillId="0" borderId="0" xfId="0" applyFont="1" applyBorder="1" applyAlignment="1">
      <alignment horizontal="center" vertical="center"/>
    </xf>
    <xf numFmtId="0" fontId="5" fillId="0" borderId="0" xfId="0" applyFont="1" applyBorder="1" applyAlignment="1">
      <alignment horizontal="center" vertical="center" shrinkToFit="1"/>
    </xf>
    <xf numFmtId="0" fontId="11" fillId="0" borderId="0" xfId="1" applyFont="1" applyBorder="1" applyAlignment="1">
      <alignment vertical="center" shrinkToFit="1"/>
    </xf>
    <xf numFmtId="0" fontId="11" fillId="0" borderId="0" xfId="1" applyFont="1" applyAlignment="1">
      <alignment shrinkToFit="1"/>
    </xf>
    <xf numFmtId="0" fontId="11" fillId="0" borderId="0" xfId="1" applyFont="1" applyAlignment="1">
      <alignment horizontal="center" vertical="top"/>
    </xf>
    <xf numFmtId="0" fontId="4" fillId="0" borderId="3" xfId="0" applyFont="1" applyBorder="1" applyAlignment="1">
      <alignment vertical="center"/>
    </xf>
    <xf numFmtId="0" fontId="4" fillId="0" borderId="6" xfId="0" applyFont="1" applyBorder="1" applyAlignment="1">
      <alignment vertical="center"/>
    </xf>
    <xf numFmtId="0" fontId="4" fillId="0" borderId="7" xfId="0" applyFont="1" applyBorder="1" applyAlignment="1">
      <alignment vertical="center"/>
    </xf>
    <xf numFmtId="0" fontId="4" fillId="0" borderId="77" xfId="0" applyFont="1" applyBorder="1" applyAlignment="1">
      <alignment vertical="center"/>
    </xf>
    <xf numFmtId="0" fontId="46" fillId="3" borderId="5" xfId="0" applyFont="1" applyFill="1" applyBorder="1" applyAlignment="1">
      <alignment vertical="center"/>
    </xf>
    <xf numFmtId="0" fontId="46" fillId="4" borderId="5" xfId="0" applyFont="1" applyFill="1" applyBorder="1">
      <alignment vertical="center"/>
    </xf>
    <xf numFmtId="0" fontId="4" fillId="4" borderId="5" xfId="0" applyFont="1" applyFill="1" applyBorder="1" applyAlignment="1">
      <alignment vertical="center"/>
    </xf>
    <xf numFmtId="0" fontId="11" fillId="0" borderId="3" xfId="1" applyFont="1" applyBorder="1" applyProtection="1">
      <protection locked="0"/>
    </xf>
    <xf numFmtId="0" fontId="25" fillId="0" borderId="5" xfId="0" applyFont="1" applyBorder="1" applyAlignment="1" applyProtection="1">
      <alignment horizontal="center" vertical="center"/>
      <protection locked="0"/>
    </xf>
    <xf numFmtId="0" fontId="0" fillId="0" borderId="5" xfId="0" applyBorder="1" applyProtection="1">
      <alignment vertical="center"/>
      <protection locked="0"/>
    </xf>
    <xf numFmtId="0" fontId="26" fillId="0" borderId="111" xfId="0" applyFont="1" applyBorder="1" applyAlignment="1" applyProtection="1">
      <alignment horizontal="center" vertical="center"/>
      <protection locked="0"/>
    </xf>
    <xf numFmtId="0" fontId="26" fillId="0" borderId="5" xfId="0" applyFont="1" applyBorder="1" applyAlignment="1" applyProtection="1">
      <alignment horizontal="center" vertical="center"/>
      <protection locked="0"/>
    </xf>
    <xf numFmtId="0" fontId="0" fillId="0" borderId="4" xfId="0" applyBorder="1" applyProtection="1">
      <alignment vertical="center"/>
      <protection locked="0"/>
    </xf>
    <xf numFmtId="0" fontId="26" fillId="0" borderId="76" xfId="0" applyFont="1" applyBorder="1" applyAlignment="1" applyProtection="1">
      <alignment horizontal="center" vertical="center"/>
      <protection locked="0"/>
    </xf>
    <xf numFmtId="0" fontId="11" fillId="0" borderId="0" xfId="1" applyFont="1" applyAlignment="1">
      <alignment shrinkToFit="1"/>
    </xf>
    <xf numFmtId="0" fontId="4" fillId="0" borderId="72" xfId="1" applyFont="1" applyBorder="1" applyAlignment="1">
      <alignment vertical="top"/>
    </xf>
    <xf numFmtId="0" fontId="11" fillId="0" borderId="112" xfId="1" applyFont="1" applyBorder="1" applyAlignment="1">
      <alignment vertical="top"/>
    </xf>
    <xf numFmtId="0" fontId="14" fillId="0" borderId="3" xfId="1" applyFont="1" applyBorder="1" applyAlignment="1">
      <alignment vertical="top" wrapText="1"/>
    </xf>
    <xf numFmtId="0" fontId="16" fillId="0" borderId="3" xfId="1" applyFont="1" applyBorder="1" applyAlignment="1">
      <alignment vertical="top" wrapText="1"/>
    </xf>
    <xf numFmtId="0" fontId="16" fillId="0" borderId="6" xfId="1" applyFont="1" applyBorder="1" applyAlignment="1">
      <alignment vertical="top" wrapText="1"/>
    </xf>
    <xf numFmtId="0" fontId="14" fillId="0" borderId="9" xfId="1" applyFont="1" applyBorder="1" applyAlignment="1">
      <alignment vertical="top" wrapText="1"/>
    </xf>
    <xf numFmtId="0" fontId="14" fillId="0" borderId="77" xfId="1" applyFont="1" applyBorder="1" applyAlignment="1">
      <alignment vertical="top" wrapText="1"/>
    </xf>
    <xf numFmtId="0" fontId="4" fillId="0" borderId="68" xfId="1" applyFont="1" applyBorder="1" applyAlignment="1">
      <alignment vertical="top" wrapText="1"/>
    </xf>
    <xf numFmtId="0" fontId="11" fillId="0" borderId="117" xfId="1" applyFont="1" applyBorder="1" applyAlignment="1">
      <alignment vertical="top" wrapText="1"/>
    </xf>
    <xf numFmtId="0" fontId="14" fillId="0" borderId="6" xfId="1" applyFont="1" applyBorder="1" applyAlignment="1">
      <alignment vertical="top" wrapText="1"/>
    </xf>
    <xf numFmtId="0" fontId="4" fillId="0" borderId="118" xfId="1" applyFont="1" applyBorder="1" applyAlignment="1">
      <alignment vertical="top" wrapText="1"/>
    </xf>
    <xf numFmtId="0" fontId="11" fillId="0" borderId="114" xfId="1" applyFont="1" applyBorder="1" applyAlignment="1">
      <alignment vertical="top" wrapText="1"/>
    </xf>
    <xf numFmtId="0" fontId="11" fillId="0" borderId="68" xfId="1" applyFont="1" applyBorder="1" applyAlignment="1">
      <alignment vertical="top" wrapText="1"/>
    </xf>
    <xf numFmtId="0" fontId="14" fillId="0" borderId="36" xfId="1" applyFont="1" applyBorder="1" applyAlignment="1">
      <alignment vertical="top" wrapText="1"/>
    </xf>
    <xf numFmtId="0" fontId="11" fillId="0" borderId="36" xfId="1" applyFont="1" applyBorder="1" applyAlignment="1">
      <alignment vertical="top" wrapText="1"/>
    </xf>
    <xf numFmtId="0" fontId="11" fillId="0" borderId="41" xfId="1" applyFont="1" applyBorder="1" applyAlignment="1">
      <alignment vertical="top" wrapText="1"/>
    </xf>
    <xf numFmtId="0" fontId="11" fillId="0" borderId="3" xfId="1" applyFont="1" applyBorder="1" applyAlignment="1">
      <alignment vertical="top" wrapText="1"/>
    </xf>
    <xf numFmtId="0" fontId="11" fillId="0" borderId="6" xfId="1" applyFont="1" applyBorder="1" applyAlignment="1">
      <alignment vertical="top" wrapText="1"/>
    </xf>
    <xf numFmtId="0" fontId="4" fillId="0" borderId="118" xfId="1" applyFont="1" applyFill="1" applyBorder="1" applyAlignment="1">
      <alignment horizontal="left" vertical="top"/>
    </xf>
    <xf numFmtId="0" fontId="11" fillId="0" borderId="114" xfId="1" applyFont="1" applyBorder="1" applyAlignment="1">
      <alignment vertical="top"/>
    </xf>
    <xf numFmtId="0" fontId="4" fillId="0" borderId="68" xfId="1" applyFont="1" applyFill="1" applyBorder="1" applyAlignment="1">
      <alignment horizontal="right" vertical="top"/>
    </xf>
    <xf numFmtId="0" fontId="11" fillId="0" borderId="117" xfId="1" applyFont="1" applyBorder="1" applyAlignment="1">
      <alignment vertical="top"/>
    </xf>
    <xf numFmtId="0" fontId="14" fillId="0" borderId="1" xfId="1" applyFont="1" applyBorder="1" applyAlignment="1">
      <alignment vertical="top"/>
    </xf>
    <xf numFmtId="0" fontId="14" fillId="0" borderId="48" xfId="1" applyFont="1" applyBorder="1" applyAlignment="1">
      <alignment vertical="top"/>
    </xf>
    <xf numFmtId="0" fontId="4" fillId="0" borderId="37" xfId="1" applyFont="1" applyFill="1" applyBorder="1" applyAlignment="1">
      <alignment vertical="top"/>
    </xf>
    <xf numFmtId="0" fontId="11" fillId="0" borderId="116" xfId="1" applyFont="1" applyBorder="1" applyAlignment="1">
      <alignment vertical="top"/>
    </xf>
    <xf numFmtId="0" fontId="4" fillId="0" borderId="68" xfId="1" applyFont="1" applyFill="1" applyBorder="1" applyAlignment="1">
      <alignment vertical="top"/>
    </xf>
    <xf numFmtId="0" fontId="4" fillId="0" borderId="114" xfId="1" applyFont="1" applyBorder="1" applyAlignment="1">
      <alignment vertical="top" wrapText="1"/>
    </xf>
    <xf numFmtId="0" fontId="4" fillId="0" borderId="37" xfId="1" applyFont="1" applyBorder="1" applyAlignment="1">
      <alignment vertical="top" wrapText="1"/>
    </xf>
    <xf numFmtId="0" fontId="4" fillId="0" borderId="116" xfId="1" applyFont="1" applyBorder="1" applyAlignment="1">
      <alignment vertical="top" wrapText="1"/>
    </xf>
    <xf numFmtId="0" fontId="4" fillId="0" borderId="117" xfId="1" applyFont="1" applyBorder="1" applyAlignment="1">
      <alignment vertical="top" wrapText="1"/>
    </xf>
    <xf numFmtId="0" fontId="17" fillId="0" borderId="186" xfId="1" applyFont="1" applyBorder="1" applyAlignment="1">
      <alignment horizontal="center" vertical="top"/>
    </xf>
    <xf numFmtId="0" fontId="17" fillId="0" borderId="182" xfId="1" applyFont="1" applyBorder="1" applyAlignment="1">
      <alignment horizontal="center" vertical="top"/>
    </xf>
    <xf numFmtId="0" fontId="14" fillId="0" borderId="15" xfId="1" applyFont="1" applyBorder="1" applyAlignment="1">
      <alignment horizontal="left" vertical="top" wrapText="1"/>
    </xf>
    <xf numFmtId="0" fontId="14" fillId="0" borderId="181" xfId="1" applyFont="1" applyBorder="1" applyAlignment="1">
      <alignment horizontal="left" vertical="top" wrapText="1"/>
    </xf>
    <xf numFmtId="0" fontId="14" fillId="0" borderId="3" xfId="1" applyFont="1" applyBorder="1" applyAlignment="1">
      <alignment horizontal="left" vertical="top" wrapText="1"/>
    </xf>
    <xf numFmtId="0" fontId="14" fillId="0" borderId="6" xfId="1" applyFont="1" applyBorder="1" applyAlignment="1">
      <alignment horizontal="left" vertical="top" wrapText="1"/>
    </xf>
    <xf numFmtId="0" fontId="4" fillId="0" borderId="9" xfId="1" applyFont="1" applyBorder="1" applyAlignment="1">
      <alignment vertical="top" wrapText="1"/>
    </xf>
    <xf numFmtId="0" fontId="14" fillId="0" borderId="41" xfId="1" applyFont="1" applyBorder="1" applyAlignment="1">
      <alignment vertical="top" wrapText="1"/>
    </xf>
    <xf numFmtId="0" fontId="14" fillId="0" borderId="45" xfId="1" applyFont="1" applyBorder="1" applyAlignment="1">
      <alignment vertical="top" wrapText="1"/>
    </xf>
    <xf numFmtId="0" fontId="14" fillId="0" borderId="46" xfId="1" applyFont="1" applyBorder="1" applyAlignment="1">
      <alignment vertical="top" wrapText="1"/>
    </xf>
    <xf numFmtId="0" fontId="4" fillId="0" borderId="37" xfId="1" applyFont="1" applyFill="1" applyBorder="1" applyAlignment="1">
      <alignment horizontal="left" vertical="top"/>
    </xf>
    <xf numFmtId="0" fontId="14" fillId="0" borderId="2" xfId="1" applyFont="1" applyBorder="1" applyAlignment="1">
      <alignment horizontal="left" vertical="top" wrapText="1"/>
    </xf>
    <xf numFmtId="0" fontId="14" fillId="0" borderId="43" xfId="1" applyFont="1" applyBorder="1" applyAlignment="1">
      <alignment horizontal="left" vertical="top" wrapText="1"/>
    </xf>
    <xf numFmtId="0" fontId="14" fillId="0" borderId="1" xfId="1" applyFont="1" applyBorder="1" applyAlignment="1">
      <alignment vertical="top" wrapText="1"/>
    </xf>
    <xf numFmtId="0" fontId="11" fillId="0" borderId="1" xfId="1" applyFont="1" applyBorder="1" applyAlignment="1">
      <alignment vertical="top" wrapText="1"/>
    </xf>
    <xf numFmtId="0" fontId="11" fillId="0" borderId="48" xfId="1" applyFont="1" applyBorder="1" applyAlignment="1">
      <alignment vertical="top" wrapText="1"/>
    </xf>
    <xf numFmtId="0" fontId="14" fillId="0" borderId="2" xfId="1" applyFont="1" applyBorder="1" applyAlignment="1">
      <alignment vertical="top" wrapText="1"/>
    </xf>
    <xf numFmtId="0" fontId="11" fillId="0" borderId="2" xfId="1" applyFont="1" applyBorder="1" applyAlignment="1">
      <alignment vertical="top" wrapText="1"/>
    </xf>
    <xf numFmtId="0" fontId="11" fillId="0" borderId="43" xfId="1" applyFont="1" applyBorder="1" applyAlignment="1">
      <alignment vertical="top" wrapText="1"/>
    </xf>
    <xf numFmtId="0" fontId="4" fillId="0" borderId="68" xfId="1" applyFont="1" applyFill="1" applyBorder="1" applyAlignment="1">
      <alignment horizontal="left" vertical="top"/>
    </xf>
    <xf numFmtId="0" fontId="4" fillId="0" borderId="118" xfId="1" applyFont="1" applyFill="1" applyBorder="1" applyAlignment="1">
      <alignment horizontal="left" vertical="top" shrinkToFit="1"/>
    </xf>
    <xf numFmtId="0" fontId="11" fillId="0" borderId="114" xfId="1" applyFont="1" applyBorder="1" applyAlignment="1">
      <alignment vertical="top" shrinkToFit="1"/>
    </xf>
    <xf numFmtId="0" fontId="4" fillId="0" borderId="118" xfId="1" applyFont="1" applyBorder="1" applyAlignment="1">
      <alignment horizontal="left" vertical="top" wrapText="1"/>
    </xf>
    <xf numFmtId="0" fontId="4" fillId="0" borderId="114" xfId="1" applyFont="1" applyBorder="1" applyAlignment="1">
      <alignment horizontal="left" vertical="top" wrapText="1"/>
    </xf>
    <xf numFmtId="0" fontId="4" fillId="0" borderId="68" xfId="1" applyFont="1" applyBorder="1" applyAlignment="1">
      <alignment horizontal="left" vertical="top" wrapText="1"/>
    </xf>
    <xf numFmtId="0" fontId="4" fillId="0" borderId="117" xfId="1" applyFont="1" applyBorder="1" applyAlignment="1">
      <alignment horizontal="left" vertical="top" wrapText="1"/>
    </xf>
    <xf numFmtId="0" fontId="14" fillId="0" borderId="45" xfId="1" applyFont="1" applyBorder="1" applyAlignment="1">
      <alignment horizontal="left" vertical="top" wrapText="1"/>
    </xf>
    <xf numFmtId="0" fontId="14" fillId="0" borderId="46" xfId="1" applyFont="1" applyBorder="1" applyAlignment="1">
      <alignment horizontal="left" vertical="top" wrapText="1"/>
    </xf>
    <xf numFmtId="0" fontId="14" fillId="0" borderId="0" xfId="1" applyFont="1" applyAlignment="1">
      <alignment horizontal="left" vertical="top" shrinkToFit="1"/>
    </xf>
    <xf numFmtId="0" fontId="16" fillId="0" borderId="0" xfId="1" applyFont="1" applyAlignment="1">
      <alignment horizontal="left" vertical="top"/>
    </xf>
    <xf numFmtId="0" fontId="16" fillId="0" borderId="10" xfId="1" applyFont="1" applyBorder="1" applyAlignment="1">
      <alignment horizontal="left" vertical="top"/>
    </xf>
    <xf numFmtId="0" fontId="14" fillId="0" borderId="43" xfId="1" applyFont="1" applyBorder="1" applyAlignment="1">
      <alignment vertical="top" wrapText="1"/>
    </xf>
    <xf numFmtId="0" fontId="14" fillId="0" borderId="45" xfId="1" applyFont="1" applyFill="1" applyBorder="1" applyAlignment="1">
      <alignment vertical="top" wrapText="1"/>
    </xf>
    <xf numFmtId="0" fontId="14" fillId="0" borderId="46" xfId="1" applyFont="1" applyFill="1" applyBorder="1" applyAlignment="1">
      <alignment vertical="top" wrapText="1"/>
    </xf>
    <xf numFmtId="0" fontId="14" fillId="0" borderId="45" xfId="1" applyFont="1" applyFill="1" applyBorder="1" applyAlignment="1">
      <alignment vertical="top"/>
    </xf>
    <xf numFmtId="0" fontId="14" fillId="0" borderId="46" xfId="1" applyFont="1" applyFill="1" applyBorder="1" applyAlignment="1">
      <alignment vertical="top"/>
    </xf>
    <xf numFmtId="0" fontId="14" fillId="0" borderId="0" xfId="1" applyFont="1" applyBorder="1" applyAlignment="1">
      <alignment vertical="top" wrapText="1"/>
    </xf>
    <xf numFmtId="0" fontId="14" fillId="0" borderId="10" xfId="1" applyFont="1" applyBorder="1" applyAlignment="1">
      <alignment vertical="top" wrapText="1"/>
    </xf>
    <xf numFmtId="0" fontId="16" fillId="0" borderId="0" xfId="1" applyFont="1" applyAlignment="1">
      <alignment vertical="top" wrapText="1"/>
    </xf>
    <xf numFmtId="0" fontId="16" fillId="0" borderId="10" xfId="1" applyFont="1" applyBorder="1" applyAlignment="1">
      <alignment vertical="top" wrapText="1"/>
    </xf>
    <xf numFmtId="0" fontId="32" fillId="0" borderId="0" xfId="1" applyFont="1" applyBorder="1" applyAlignment="1">
      <alignment vertical="top" wrapText="1"/>
    </xf>
    <xf numFmtId="0" fontId="4" fillId="0" borderId="118" xfId="1" applyFont="1" applyFill="1" applyBorder="1" applyAlignment="1">
      <alignment vertical="top"/>
    </xf>
    <xf numFmtId="0" fontId="14" fillId="0" borderId="36" xfId="1" applyFont="1" applyFill="1" applyBorder="1" applyAlignment="1">
      <alignment vertical="top" wrapText="1"/>
    </xf>
    <xf numFmtId="0" fontId="14" fillId="0" borderId="41" xfId="1" applyFont="1" applyFill="1" applyBorder="1" applyAlignment="1">
      <alignment vertical="top" wrapText="1"/>
    </xf>
    <xf numFmtId="0" fontId="32" fillId="0" borderId="0" xfId="1" applyFont="1" applyAlignment="1">
      <alignment horizontal="left" vertical="top" shrinkToFit="1"/>
    </xf>
    <xf numFmtId="0" fontId="16" fillId="0" borderId="0" xfId="1" applyFont="1" applyBorder="1" applyAlignment="1">
      <alignment vertical="top" wrapText="1"/>
    </xf>
    <xf numFmtId="0" fontId="14" fillId="0" borderId="0" xfId="1" applyFont="1" applyBorder="1" applyAlignment="1">
      <alignment horizontal="right" vertical="center" shrinkToFit="1"/>
    </xf>
    <xf numFmtId="0" fontId="14" fillId="0" borderId="0" xfId="1" applyFont="1" applyAlignment="1">
      <alignment horizontal="right" vertical="center" shrinkToFit="1"/>
    </xf>
    <xf numFmtId="0" fontId="14" fillId="0" borderId="3" xfId="1" applyFont="1" applyBorder="1" applyAlignment="1">
      <alignment horizontal="center" vertical="center" shrinkToFit="1"/>
    </xf>
    <xf numFmtId="0" fontId="14" fillId="0" borderId="0" xfId="1" applyFont="1" applyAlignment="1">
      <alignment vertical="center" shrinkToFit="1"/>
    </xf>
    <xf numFmtId="0" fontId="14" fillId="0" borderId="10" xfId="1" applyFont="1" applyBorder="1" applyAlignment="1">
      <alignment vertical="center" shrinkToFit="1"/>
    </xf>
    <xf numFmtId="0" fontId="14" fillId="0" borderId="0" xfId="1" applyFont="1" applyAlignment="1">
      <alignment horizontal="center" vertical="center"/>
    </xf>
    <xf numFmtId="0" fontId="16" fillId="0" borderId="0" xfId="1" applyFont="1" applyAlignment="1">
      <alignment vertical="center"/>
    </xf>
    <xf numFmtId="0" fontId="16" fillId="0" borderId="10" xfId="1" applyFont="1" applyBorder="1" applyAlignment="1">
      <alignment vertical="center"/>
    </xf>
    <xf numFmtId="0" fontId="4" fillId="0" borderId="9" xfId="1" applyFont="1" applyBorder="1" applyAlignment="1">
      <alignment vertical="top"/>
    </xf>
    <xf numFmtId="0" fontId="4" fillId="0" borderId="114" xfId="1" applyFont="1" applyBorder="1" applyAlignment="1">
      <alignment vertical="top"/>
    </xf>
    <xf numFmtId="0" fontId="11" fillId="0" borderId="116" xfId="1" applyFont="1" applyBorder="1" applyAlignment="1">
      <alignment vertical="top" wrapText="1"/>
    </xf>
    <xf numFmtId="0" fontId="11" fillId="0" borderId="3" xfId="1" applyFont="1" applyBorder="1" applyAlignment="1"/>
    <xf numFmtId="0" fontId="4" fillId="0" borderId="72" xfId="1" applyFont="1" applyBorder="1" applyAlignment="1">
      <alignment horizontal="center" vertical="center"/>
    </xf>
    <xf numFmtId="0" fontId="4" fillId="0" borderId="112" xfId="1" applyFont="1" applyBorder="1" applyAlignment="1">
      <alignment horizontal="center" vertical="center"/>
    </xf>
    <xf numFmtId="0" fontId="4" fillId="0" borderId="123" xfId="1" applyFont="1" applyBorder="1" applyAlignment="1">
      <alignment horizontal="center" vertical="center" wrapText="1"/>
    </xf>
    <xf numFmtId="0" fontId="4" fillId="0" borderId="4" xfId="1" applyFont="1" applyBorder="1" applyAlignment="1">
      <alignment horizontal="center" vertical="center" wrapText="1"/>
    </xf>
    <xf numFmtId="0" fontId="4" fillId="0" borderId="7" xfId="1" applyFont="1" applyBorder="1" applyAlignment="1">
      <alignment horizontal="center" vertical="center" wrapText="1"/>
    </xf>
    <xf numFmtId="0" fontId="14" fillId="0" borderId="4" xfId="1" applyFont="1" applyBorder="1" applyAlignment="1">
      <alignment vertical="top" wrapText="1"/>
    </xf>
    <xf numFmtId="0" fontId="14" fillId="0" borderId="7" xfId="1" applyFont="1" applyBorder="1" applyAlignment="1">
      <alignment vertical="top" wrapText="1"/>
    </xf>
    <xf numFmtId="0" fontId="4" fillId="0" borderId="118" xfId="1" applyFont="1" applyBorder="1" applyAlignment="1">
      <alignment vertical="top" shrinkToFit="1"/>
    </xf>
    <xf numFmtId="0" fontId="14" fillId="0" borderId="9" xfId="1" applyFont="1" applyBorder="1" applyAlignment="1">
      <alignment vertical="top"/>
    </xf>
    <xf numFmtId="0" fontId="14" fillId="0" borderId="77" xfId="1" applyFont="1" applyBorder="1" applyAlignment="1">
      <alignment vertical="top"/>
    </xf>
    <xf numFmtId="0" fontId="4" fillId="0" borderId="37" xfId="1" applyFont="1" applyBorder="1" applyAlignment="1">
      <alignment vertical="top"/>
    </xf>
    <xf numFmtId="0" fontId="4" fillId="0" borderId="68" xfId="1" applyFont="1" applyBorder="1" applyAlignment="1">
      <alignment vertical="top"/>
    </xf>
    <xf numFmtId="0" fontId="4" fillId="0" borderId="118" xfId="1" applyFont="1" applyBorder="1" applyAlignment="1">
      <alignment vertical="top"/>
    </xf>
    <xf numFmtId="0" fontId="14" fillId="0" borderId="36" xfId="1" applyFont="1" applyBorder="1" applyAlignment="1">
      <alignment vertical="top"/>
    </xf>
    <xf numFmtId="0" fontId="14" fillId="0" borderId="41" xfId="1" applyFont="1" applyBorder="1" applyAlignment="1">
      <alignment vertical="top"/>
    </xf>
    <xf numFmtId="0" fontId="14" fillId="2" borderId="155" xfId="0" applyFont="1" applyFill="1" applyBorder="1" applyAlignment="1" applyProtection="1">
      <alignment vertical="center"/>
      <protection locked="0"/>
    </xf>
    <xf numFmtId="0" fontId="0" fillId="2" borderId="9" xfId="0" applyFill="1" applyBorder="1" applyAlignment="1" applyProtection="1">
      <alignment vertical="center"/>
      <protection locked="0"/>
    </xf>
    <xf numFmtId="0" fontId="0" fillId="2" borderId="77" xfId="0" applyFill="1" applyBorder="1" applyAlignment="1" applyProtection="1">
      <alignment vertical="center"/>
      <protection locked="0"/>
    </xf>
    <xf numFmtId="0" fontId="0" fillId="2" borderId="60" xfId="0" applyFill="1" applyBorder="1" applyAlignment="1" applyProtection="1">
      <alignment vertical="center"/>
      <protection locked="0"/>
    </xf>
    <xf numFmtId="0" fontId="0" fillId="2" borderId="11" xfId="0" applyFill="1" applyBorder="1" applyAlignment="1" applyProtection="1">
      <alignment vertical="center"/>
      <protection locked="0"/>
    </xf>
    <xf numFmtId="0" fontId="0" fillId="2" borderId="33" xfId="0" applyFill="1" applyBorder="1" applyAlignment="1" applyProtection="1">
      <alignment vertical="center"/>
      <protection locked="0"/>
    </xf>
    <xf numFmtId="0" fontId="18" fillId="0" borderId="103" xfId="0" applyFont="1" applyBorder="1" applyAlignment="1">
      <alignment horizontal="center" vertical="center"/>
    </xf>
    <xf numFmtId="0" fontId="18" fillId="0" borderId="104" xfId="0" applyFont="1" applyBorder="1" applyAlignment="1">
      <alignment horizontal="center" vertical="center"/>
    </xf>
    <xf numFmtId="0" fontId="18" fillId="0" borderId="105" xfId="0" applyFont="1" applyBorder="1" applyAlignment="1">
      <alignment horizontal="center" vertical="center"/>
    </xf>
    <xf numFmtId="0" fontId="18" fillId="0" borderId="106" xfId="0" applyFont="1" applyBorder="1" applyAlignment="1">
      <alignment horizontal="center" vertical="center"/>
    </xf>
    <xf numFmtId="0" fontId="18" fillId="0" borderId="107" xfId="0" applyFont="1" applyBorder="1" applyAlignment="1">
      <alignment horizontal="center" vertical="center"/>
    </xf>
    <xf numFmtId="0" fontId="18" fillId="0" borderId="108" xfId="0" applyFont="1" applyBorder="1" applyAlignment="1">
      <alignment horizontal="center" vertical="center"/>
    </xf>
    <xf numFmtId="0" fontId="18" fillId="0" borderId="109" xfId="0" applyFont="1" applyBorder="1" applyAlignment="1">
      <alignment horizontal="center" vertical="center"/>
    </xf>
    <xf numFmtId="0" fontId="18" fillId="0" borderId="92" xfId="0" applyFont="1" applyBorder="1" applyAlignment="1">
      <alignment horizontal="center" vertical="center"/>
    </xf>
    <xf numFmtId="0" fontId="18" fillId="0" borderId="93" xfId="0" applyFont="1" applyBorder="1" applyAlignment="1">
      <alignment horizontal="center" vertical="center"/>
    </xf>
    <xf numFmtId="0" fontId="14" fillId="0" borderId="64" xfId="0" applyFont="1" applyBorder="1" applyAlignment="1">
      <alignment horizontal="center" vertical="center" shrinkToFit="1"/>
    </xf>
    <xf numFmtId="0" fontId="14" fillId="0" borderId="52" xfId="0" applyFont="1" applyBorder="1" applyAlignment="1">
      <alignment horizontal="center" vertical="center" shrinkToFit="1"/>
    </xf>
    <xf numFmtId="0" fontId="14" fillId="0" borderId="61" xfId="0" applyFont="1" applyBorder="1" applyAlignment="1">
      <alignment horizontal="center" vertical="center" shrinkToFit="1"/>
    </xf>
    <xf numFmtId="0" fontId="14" fillId="0" borderId="0" xfId="0" applyFont="1" applyBorder="1" applyAlignment="1">
      <alignment vertical="center" shrinkToFit="1"/>
    </xf>
    <xf numFmtId="0" fontId="14" fillId="0" borderId="82" xfId="0" applyFont="1" applyBorder="1" applyAlignment="1">
      <alignment vertical="center" shrinkToFit="1"/>
    </xf>
    <xf numFmtId="0" fontId="14" fillId="0" borderId="83" xfId="0" applyFont="1" applyBorder="1" applyAlignment="1">
      <alignment vertical="center" shrinkToFit="1"/>
    </xf>
    <xf numFmtId="0" fontId="14" fillId="2" borderId="65" xfId="0" applyFont="1" applyFill="1" applyBorder="1" applyAlignment="1" applyProtection="1">
      <alignment vertical="center" shrinkToFit="1"/>
      <protection locked="0"/>
    </xf>
    <xf numFmtId="0" fontId="14" fillId="2" borderId="31" xfId="0" applyFont="1" applyFill="1" applyBorder="1" applyAlignment="1" applyProtection="1">
      <alignment vertical="center" shrinkToFit="1"/>
      <protection locked="0"/>
    </xf>
    <xf numFmtId="0" fontId="14" fillId="0" borderId="89" xfId="0" applyFont="1" applyBorder="1" applyAlignment="1">
      <alignment vertical="center" shrinkToFit="1"/>
    </xf>
    <xf numFmtId="0" fontId="14" fillId="0" borderId="90" xfId="0" applyFont="1" applyBorder="1" applyAlignment="1">
      <alignment vertical="center" shrinkToFit="1"/>
    </xf>
    <xf numFmtId="0" fontId="14" fillId="2" borderId="169" xfId="0" applyFont="1" applyFill="1" applyBorder="1" applyAlignment="1" applyProtection="1">
      <alignment vertical="center" shrinkToFit="1"/>
      <protection locked="0"/>
    </xf>
    <xf numFmtId="0" fontId="14" fillId="2" borderId="47" xfId="0" applyFont="1" applyFill="1" applyBorder="1" applyAlignment="1" applyProtection="1">
      <alignment vertical="center" shrinkToFit="1"/>
      <protection locked="0"/>
    </xf>
    <xf numFmtId="0" fontId="14" fillId="2" borderId="78" xfId="0" applyFont="1" applyFill="1" applyBorder="1" applyAlignment="1" applyProtection="1">
      <alignment vertical="center" shrinkToFit="1"/>
      <protection locked="0"/>
    </xf>
    <xf numFmtId="0" fontId="14" fillId="2" borderId="42" xfId="0" applyFont="1" applyFill="1" applyBorder="1" applyAlignment="1" applyProtection="1">
      <alignment vertical="center" shrinkToFit="1"/>
      <protection locked="0"/>
    </xf>
    <xf numFmtId="0" fontId="14" fillId="0" borderId="0" xfId="0" applyFont="1" applyBorder="1" applyAlignment="1">
      <alignment horizontal="center" vertical="center" shrinkToFit="1"/>
    </xf>
    <xf numFmtId="0" fontId="14" fillId="2" borderId="76" xfId="0" applyFont="1" applyFill="1" applyBorder="1" applyAlignment="1" applyProtection="1">
      <alignment vertical="center" shrinkToFit="1"/>
      <protection locked="0"/>
    </xf>
    <xf numFmtId="0" fontId="14" fillId="2" borderId="34" xfId="0" applyFont="1" applyFill="1" applyBorder="1" applyAlignment="1" applyProtection="1">
      <alignment vertical="center" shrinkToFit="1"/>
      <protection locked="0"/>
    </xf>
    <xf numFmtId="0" fontId="14" fillId="2" borderId="111" xfId="0" applyFont="1" applyFill="1" applyBorder="1" applyAlignment="1" applyProtection="1">
      <alignment vertical="center" shrinkToFit="1"/>
      <protection locked="0"/>
    </xf>
    <xf numFmtId="0" fontId="14" fillId="2" borderId="79" xfId="0" applyFont="1" applyFill="1" applyBorder="1" applyAlignment="1" applyProtection="1">
      <alignment vertical="center" shrinkToFit="1"/>
      <protection locked="0"/>
    </xf>
    <xf numFmtId="0" fontId="0" fillId="2" borderId="87" xfId="0" applyFill="1" applyBorder="1" applyAlignment="1" applyProtection="1">
      <alignment vertical="center"/>
      <protection locked="0"/>
    </xf>
    <xf numFmtId="0" fontId="0" fillId="2" borderId="3" xfId="0" applyFill="1" applyBorder="1" applyAlignment="1" applyProtection="1">
      <alignment vertical="center"/>
      <protection locked="0"/>
    </xf>
    <xf numFmtId="0" fontId="0" fillId="2" borderId="6" xfId="0" applyFill="1" applyBorder="1" applyAlignment="1" applyProtection="1">
      <alignment vertical="center"/>
      <protection locked="0"/>
    </xf>
    <xf numFmtId="0" fontId="14" fillId="0" borderId="158" xfId="0" applyFont="1" applyBorder="1" applyAlignment="1">
      <alignment horizontal="center" vertical="center"/>
    </xf>
    <xf numFmtId="0" fontId="14" fillId="0" borderId="95" xfId="0" applyFont="1" applyBorder="1" applyAlignment="1">
      <alignment horizontal="center" vertical="center"/>
    </xf>
    <xf numFmtId="0" fontId="14" fillId="0" borderId="91" xfId="0" applyFont="1" applyBorder="1" applyAlignment="1">
      <alignment horizontal="center" vertical="center"/>
    </xf>
    <xf numFmtId="0" fontId="14" fillId="0" borderId="159" xfId="0" applyFont="1" applyBorder="1" applyAlignment="1">
      <alignment horizontal="center" vertical="center"/>
    </xf>
    <xf numFmtId="0" fontId="14" fillId="0" borderId="160" xfId="0" applyFont="1" applyBorder="1" applyAlignment="1">
      <alignment horizontal="center" vertical="center"/>
    </xf>
    <xf numFmtId="0" fontId="14" fillId="0" borderId="161" xfId="0" applyFont="1" applyBorder="1" applyAlignment="1">
      <alignment horizontal="center" vertical="center"/>
    </xf>
    <xf numFmtId="0" fontId="14" fillId="0" borderId="162" xfId="0" applyFont="1" applyBorder="1" applyAlignment="1">
      <alignment horizontal="center" vertical="center"/>
    </xf>
    <xf numFmtId="0" fontId="14" fillId="0" borderId="94" xfId="0" applyFont="1" applyBorder="1" applyAlignment="1">
      <alignment horizontal="center" vertical="center"/>
    </xf>
    <xf numFmtId="0" fontId="14" fillId="0" borderId="84" xfId="0" applyFont="1" applyBorder="1" applyAlignment="1">
      <alignment horizontal="center" vertical="center"/>
    </xf>
    <xf numFmtId="0" fontId="14" fillId="0" borderId="170" xfId="0" applyFont="1" applyBorder="1" applyAlignment="1">
      <alignment horizontal="center" vertical="center"/>
    </xf>
    <xf numFmtId="0" fontId="14" fillId="0" borderId="171" xfId="0" applyFont="1" applyBorder="1" applyAlignment="1">
      <alignment horizontal="center" vertical="center"/>
    </xf>
    <xf numFmtId="0" fontId="14" fillId="0" borderId="172" xfId="0" applyFont="1" applyBorder="1" applyAlignment="1">
      <alignment horizontal="center" vertical="center"/>
    </xf>
    <xf numFmtId="0" fontId="14" fillId="0" borderId="166" xfId="0" applyFont="1" applyBorder="1" applyAlignment="1">
      <alignment horizontal="center" vertical="center"/>
    </xf>
    <xf numFmtId="0" fontId="14" fillId="0" borderId="2" xfId="0" applyFont="1" applyBorder="1" applyAlignment="1">
      <alignment horizontal="center" vertical="center"/>
    </xf>
    <xf numFmtId="0" fontId="14" fillId="0" borderId="43" xfId="0" applyFont="1" applyBorder="1" applyAlignment="1">
      <alignment horizontal="center" vertical="center"/>
    </xf>
    <xf numFmtId="0" fontId="14" fillId="0" borderId="53" xfId="0" applyFont="1" applyBorder="1" applyAlignment="1">
      <alignment horizontal="center" vertical="center"/>
    </xf>
    <xf numFmtId="0" fontId="14" fillId="0" borderId="0" xfId="0" applyFont="1" applyBorder="1" applyAlignment="1">
      <alignment horizontal="center" vertical="center"/>
    </xf>
    <xf numFmtId="0" fontId="14" fillId="0" borderId="10" xfId="0" applyFont="1" applyBorder="1" applyAlignment="1">
      <alignment horizontal="center" vertical="center"/>
    </xf>
    <xf numFmtId="0" fontId="14" fillId="2" borderId="11" xfId="0" applyFont="1" applyFill="1" applyBorder="1" applyAlignment="1" applyProtection="1">
      <alignment horizontal="center" vertical="center"/>
      <protection locked="0"/>
    </xf>
    <xf numFmtId="0" fontId="14" fillId="0" borderId="85" xfId="0" applyFont="1" applyBorder="1" applyAlignment="1">
      <alignment horizontal="center" vertical="center"/>
    </xf>
    <xf numFmtId="0" fontId="14" fillId="0" borderId="5" xfId="0" applyFont="1" applyBorder="1" applyAlignment="1">
      <alignment horizontal="center" vertical="center"/>
    </xf>
    <xf numFmtId="0" fontId="14" fillId="0" borderId="51" xfId="0" applyFont="1" applyBorder="1" applyAlignment="1">
      <alignment horizontal="center" vertical="center"/>
    </xf>
    <xf numFmtId="0" fontId="14" fillId="0" borderId="12" xfId="0" applyFont="1" applyBorder="1" applyAlignment="1">
      <alignment horizontal="center" vertical="center"/>
    </xf>
    <xf numFmtId="0" fontId="14" fillId="0" borderId="39" xfId="0" applyFont="1" applyBorder="1" applyAlignment="1">
      <alignment horizontal="center" vertical="center"/>
    </xf>
    <xf numFmtId="0" fontId="14" fillId="0" borderId="87" xfId="0" applyFont="1" applyBorder="1" applyAlignment="1">
      <alignment horizontal="center" vertical="center"/>
    </xf>
    <xf numFmtId="0" fontId="14" fillId="0" borderId="3" xfId="0" applyFont="1" applyBorder="1" applyAlignment="1">
      <alignment horizontal="center" vertical="center"/>
    </xf>
    <xf numFmtId="0" fontId="14" fillId="0" borderId="6" xfId="0" applyFont="1" applyBorder="1" applyAlignment="1">
      <alignment horizontal="center" vertical="center"/>
    </xf>
    <xf numFmtId="0" fontId="14" fillId="0" borderId="165" xfId="0" applyFont="1" applyBorder="1" applyAlignment="1">
      <alignment horizontal="center" vertical="center"/>
    </xf>
    <xf numFmtId="0" fontId="14" fillId="0" borderId="36" xfId="0" applyFont="1" applyBorder="1" applyAlignment="1">
      <alignment horizontal="center" vertical="center"/>
    </xf>
    <xf numFmtId="0" fontId="14" fillId="0" borderId="41" xfId="0" applyFont="1" applyBorder="1" applyAlignment="1">
      <alignment horizontal="center" vertical="center"/>
    </xf>
    <xf numFmtId="0" fontId="27" fillId="0" borderId="87" xfId="0" applyFont="1" applyBorder="1" applyAlignment="1">
      <alignment horizontal="center" vertical="center" wrapText="1"/>
    </xf>
    <xf numFmtId="0" fontId="27" fillId="0" borderId="3" xfId="0" applyFont="1" applyBorder="1" applyAlignment="1">
      <alignment horizontal="center" vertical="center" wrapText="1"/>
    </xf>
    <xf numFmtId="0" fontId="27" fillId="0" borderId="6" xfId="0" applyFont="1" applyBorder="1" applyAlignment="1">
      <alignment horizontal="center" vertical="center" wrapText="1"/>
    </xf>
    <xf numFmtId="0" fontId="14" fillId="2" borderId="53" xfId="0" applyFont="1" applyFill="1" applyBorder="1" applyAlignment="1" applyProtection="1">
      <alignment vertical="center" shrinkToFit="1"/>
      <protection locked="0"/>
    </xf>
    <xf numFmtId="0" fontId="14" fillId="2" borderId="0" xfId="0" applyFont="1" applyFill="1" applyBorder="1" applyAlignment="1" applyProtection="1">
      <alignment vertical="center" shrinkToFit="1"/>
      <protection locked="0"/>
    </xf>
    <xf numFmtId="0" fontId="14" fillId="2" borderId="60" xfId="0" applyFont="1" applyFill="1" applyBorder="1" applyAlignment="1" applyProtection="1">
      <alignment vertical="center" shrinkToFit="1"/>
      <protection locked="0"/>
    </xf>
    <xf numFmtId="0" fontId="14" fillId="2" borderId="11" xfId="0" applyFont="1" applyFill="1" applyBorder="1" applyAlignment="1" applyProtection="1">
      <alignment vertical="center" shrinkToFit="1"/>
      <protection locked="0"/>
    </xf>
    <xf numFmtId="0" fontId="14" fillId="0" borderId="11" xfId="0" applyFont="1" applyBorder="1" applyAlignment="1">
      <alignment horizontal="center" vertical="center" shrinkToFit="1"/>
    </xf>
    <xf numFmtId="0" fontId="14" fillId="2" borderId="9" xfId="0" applyFont="1" applyFill="1" applyBorder="1" applyAlignment="1" applyProtection="1">
      <alignment vertical="center" shrinkToFit="1"/>
      <protection locked="0"/>
    </xf>
    <xf numFmtId="0" fontId="14" fillId="2" borderId="32" xfId="0" applyFont="1" applyFill="1" applyBorder="1" applyAlignment="1" applyProtection="1">
      <alignment vertical="center" shrinkToFit="1"/>
      <protection locked="0"/>
    </xf>
    <xf numFmtId="0" fontId="14" fillId="0" borderId="124" xfId="0" applyFont="1" applyBorder="1" applyAlignment="1">
      <alignment horizontal="center" vertical="center"/>
    </xf>
    <xf numFmtId="0" fontId="14" fillId="0" borderId="65" xfId="0" applyFont="1" applyBorder="1" applyAlignment="1">
      <alignment horizontal="center" vertical="center"/>
    </xf>
    <xf numFmtId="0" fontId="14" fillId="0" borderId="125" xfId="0" applyFont="1" applyBorder="1" applyAlignment="1">
      <alignment horizontal="center" vertical="center"/>
    </xf>
    <xf numFmtId="0" fontId="14" fillId="0" borderId="126" xfId="0" applyFont="1" applyBorder="1" applyAlignment="1">
      <alignment horizontal="center" vertical="center"/>
    </xf>
    <xf numFmtId="0" fontId="14" fillId="0" borderId="8" xfId="0" applyFont="1" applyBorder="1" applyAlignment="1">
      <alignment horizontal="center" vertical="center" shrinkToFit="1"/>
    </xf>
    <xf numFmtId="0" fontId="14" fillId="0" borderId="4" xfId="0" applyFont="1" applyBorder="1" applyAlignment="1">
      <alignment horizontal="center" vertical="center" shrinkToFit="1"/>
    </xf>
    <xf numFmtId="0" fontId="14" fillId="0" borderId="88" xfId="0" applyFont="1" applyBorder="1" applyAlignment="1">
      <alignment horizontal="center" vertical="center" shrinkToFit="1"/>
    </xf>
    <xf numFmtId="0" fontId="14" fillId="0" borderId="51" xfId="0" applyFont="1" applyBorder="1" applyAlignment="1">
      <alignment horizontal="center" vertical="center" wrapText="1"/>
    </xf>
    <xf numFmtId="0" fontId="14" fillId="0" borderId="12" xfId="0" applyFont="1" applyBorder="1" applyAlignment="1">
      <alignment horizontal="center" vertical="center" wrapText="1"/>
    </xf>
    <xf numFmtId="0" fontId="14" fillId="0" borderId="62" xfId="0" applyFont="1" applyBorder="1" applyAlignment="1">
      <alignment horizontal="center" vertical="center" wrapText="1"/>
    </xf>
    <xf numFmtId="0" fontId="14" fillId="0" borderId="67" xfId="0" applyFont="1" applyBorder="1" applyAlignment="1">
      <alignment horizontal="center" vertical="center" shrinkToFit="1"/>
    </xf>
    <xf numFmtId="0" fontId="14" fillId="0" borderId="5" xfId="0" applyFont="1" applyBorder="1" applyAlignment="1">
      <alignment horizontal="center" vertical="center" shrinkToFit="1"/>
    </xf>
    <xf numFmtId="0" fontId="14" fillId="0" borderId="54" xfId="0" applyFont="1" applyBorder="1" applyAlignment="1">
      <alignment horizontal="center" vertical="center" shrinkToFit="1"/>
    </xf>
    <xf numFmtId="0" fontId="14" fillId="2" borderId="71" xfId="0" applyFont="1" applyFill="1" applyBorder="1" applyAlignment="1" applyProtection="1">
      <alignment vertical="center" wrapText="1"/>
      <protection locked="0"/>
    </xf>
    <xf numFmtId="0" fontId="14" fillId="2" borderId="36" xfId="0" applyFont="1" applyFill="1" applyBorder="1" applyAlignment="1" applyProtection="1">
      <alignment vertical="center" wrapText="1"/>
      <protection locked="0"/>
    </xf>
    <xf numFmtId="0" fontId="14" fillId="2" borderId="55" xfId="0" applyFont="1" applyFill="1" applyBorder="1" applyAlignment="1" applyProtection="1">
      <alignment vertical="center" wrapText="1"/>
      <protection locked="0"/>
    </xf>
    <xf numFmtId="176" fontId="14" fillId="2" borderId="42" xfId="0" applyNumberFormat="1" applyFont="1" applyFill="1" applyBorder="1" applyAlignment="1" applyProtection="1">
      <alignment vertical="center"/>
      <protection locked="0"/>
    </xf>
    <xf numFmtId="176" fontId="14" fillId="2" borderId="2" xfId="0" applyNumberFormat="1" applyFont="1" applyFill="1" applyBorder="1" applyAlignment="1" applyProtection="1">
      <alignment vertical="center"/>
      <protection locked="0"/>
    </xf>
    <xf numFmtId="176" fontId="14" fillId="2" borderId="20" xfId="0" applyNumberFormat="1" applyFont="1" applyFill="1" applyBorder="1" applyAlignment="1" applyProtection="1">
      <alignment vertical="center"/>
      <protection locked="0"/>
    </xf>
    <xf numFmtId="176" fontId="14" fillId="2" borderId="56" xfId="0" applyNumberFormat="1" applyFont="1" applyFill="1" applyBorder="1" applyAlignment="1" applyProtection="1">
      <alignment vertical="center"/>
      <protection locked="0"/>
    </xf>
    <xf numFmtId="176" fontId="14" fillId="0" borderId="42" xfId="0" applyNumberFormat="1" applyFont="1" applyFill="1" applyBorder="1" applyAlignment="1" applyProtection="1">
      <alignment vertical="center"/>
    </xf>
    <xf numFmtId="176" fontId="14" fillId="0" borderId="2" xfId="0" applyNumberFormat="1" applyFont="1" applyFill="1" applyBorder="1" applyAlignment="1" applyProtection="1">
      <alignment vertical="center"/>
    </xf>
    <xf numFmtId="176" fontId="14" fillId="0" borderId="20" xfId="0" applyNumberFormat="1" applyFont="1" applyFill="1" applyBorder="1" applyAlignment="1" applyProtection="1">
      <alignment vertical="center"/>
    </xf>
    <xf numFmtId="176" fontId="14" fillId="0" borderId="56" xfId="0" applyNumberFormat="1" applyFont="1" applyFill="1" applyBorder="1" applyAlignment="1" applyProtection="1">
      <alignment vertical="center"/>
    </xf>
    <xf numFmtId="0" fontId="14" fillId="2" borderId="40" xfId="0" applyFont="1" applyFill="1" applyBorder="1" applyAlignment="1" applyProtection="1">
      <alignment vertical="center" wrapText="1"/>
      <protection locked="0"/>
    </xf>
    <xf numFmtId="0" fontId="14" fillId="2" borderId="45" xfId="0" applyFont="1" applyFill="1" applyBorder="1" applyAlignment="1" applyProtection="1">
      <alignment horizontal="center" vertical="center"/>
      <protection locked="0"/>
    </xf>
    <xf numFmtId="0" fontId="14" fillId="2" borderId="36" xfId="0" applyFont="1" applyFill="1" applyBorder="1" applyAlignment="1" applyProtection="1">
      <alignment horizontal="center" vertical="center"/>
      <protection locked="0"/>
    </xf>
    <xf numFmtId="176" fontId="14" fillId="2" borderId="43" xfId="0" applyNumberFormat="1" applyFont="1" applyFill="1" applyBorder="1" applyAlignment="1" applyProtection="1">
      <alignment vertical="center"/>
      <protection locked="0"/>
    </xf>
    <xf numFmtId="0" fontId="14" fillId="2" borderId="20" xfId="0" applyFont="1" applyFill="1" applyBorder="1" applyAlignment="1" applyProtection="1">
      <alignment vertical="center"/>
      <protection locked="0"/>
    </xf>
    <xf numFmtId="0" fontId="14" fillId="2" borderId="2" xfId="0" applyFont="1" applyFill="1" applyBorder="1" applyAlignment="1" applyProtection="1">
      <alignment vertical="center"/>
      <protection locked="0"/>
    </xf>
    <xf numFmtId="0" fontId="14" fillId="2" borderId="43" xfId="0" applyFont="1" applyFill="1" applyBorder="1" applyAlignment="1" applyProtection="1">
      <alignment vertical="center"/>
      <protection locked="0"/>
    </xf>
    <xf numFmtId="178" fontId="14" fillId="2" borderId="20" xfId="0" applyNumberFormat="1" applyFont="1" applyFill="1" applyBorder="1" applyAlignment="1" applyProtection="1">
      <alignment vertical="center"/>
      <protection locked="0"/>
    </xf>
    <xf numFmtId="178" fontId="14" fillId="2" borderId="2" xfId="0" applyNumberFormat="1" applyFont="1" applyFill="1" applyBorder="1" applyAlignment="1" applyProtection="1">
      <alignment vertical="center"/>
      <protection locked="0"/>
    </xf>
    <xf numFmtId="178" fontId="14" fillId="2" borderId="43" xfId="0" applyNumberFormat="1" applyFont="1" applyFill="1" applyBorder="1" applyAlignment="1" applyProtection="1">
      <alignment vertical="center"/>
      <protection locked="0"/>
    </xf>
    <xf numFmtId="178" fontId="14" fillId="2" borderId="42" xfId="0" applyNumberFormat="1" applyFont="1" applyFill="1" applyBorder="1" applyAlignment="1" applyProtection="1">
      <alignment vertical="center"/>
      <protection locked="0"/>
    </xf>
    <xf numFmtId="0" fontId="14" fillId="2" borderId="73" xfId="0" applyFont="1" applyFill="1" applyBorder="1" applyAlignment="1" applyProtection="1">
      <alignment vertical="center"/>
      <protection locked="0"/>
    </xf>
    <xf numFmtId="0" fontId="14" fillId="2" borderId="35" xfId="0" applyFont="1" applyFill="1" applyBorder="1" applyAlignment="1" applyProtection="1">
      <alignment vertical="center"/>
      <protection locked="0"/>
    </xf>
    <xf numFmtId="0" fontId="14" fillId="0" borderId="2" xfId="0" applyFont="1" applyBorder="1" applyAlignment="1">
      <alignment horizontal="center" vertical="center" shrinkToFit="1"/>
    </xf>
    <xf numFmtId="0" fontId="14" fillId="0" borderId="45" xfId="0" applyFont="1" applyBorder="1" applyAlignment="1">
      <alignment horizontal="center" vertical="center" shrinkToFit="1"/>
    </xf>
    <xf numFmtId="176" fontId="14" fillId="2" borderId="71" xfId="0" applyNumberFormat="1" applyFont="1" applyFill="1" applyBorder="1" applyAlignment="1" applyProtection="1">
      <alignment vertical="center" wrapText="1"/>
      <protection locked="0"/>
    </xf>
    <xf numFmtId="176" fontId="14" fillId="2" borderId="36" xfId="0" applyNumberFormat="1" applyFont="1" applyFill="1" applyBorder="1" applyAlignment="1" applyProtection="1">
      <alignment vertical="center" wrapText="1"/>
      <protection locked="0"/>
    </xf>
    <xf numFmtId="176" fontId="14" fillId="2" borderId="41" xfId="0" applyNumberFormat="1" applyFont="1" applyFill="1" applyBorder="1" applyAlignment="1" applyProtection="1">
      <alignment vertical="center" wrapText="1"/>
      <protection locked="0"/>
    </xf>
    <xf numFmtId="0" fontId="4" fillId="0" borderId="98" xfId="0" applyFont="1" applyBorder="1" applyAlignment="1">
      <alignment vertical="center" wrapText="1"/>
    </xf>
    <xf numFmtId="0" fontId="5" fillId="0" borderId="12" xfId="0" applyFont="1" applyBorder="1" applyAlignment="1">
      <alignment vertical="center" wrapText="1"/>
    </xf>
    <xf numFmtId="0" fontId="5" fillId="0" borderId="31" xfId="0" applyFont="1" applyBorder="1" applyAlignment="1">
      <alignment vertical="center" wrapText="1"/>
    </xf>
    <xf numFmtId="0" fontId="5" fillId="0" borderId="3" xfId="0" applyFont="1" applyBorder="1" applyAlignment="1">
      <alignment vertical="center" wrapText="1"/>
    </xf>
    <xf numFmtId="0" fontId="4" fillId="0" borderId="0" xfId="0" applyFont="1" applyBorder="1" applyAlignment="1">
      <alignment vertical="center" wrapText="1"/>
    </xf>
    <xf numFmtId="0" fontId="5" fillId="0" borderId="0" xfId="0" applyFont="1" applyBorder="1" applyAlignment="1">
      <alignment vertical="center" wrapText="1"/>
    </xf>
    <xf numFmtId="0" fontId="5" fillId="0" borderId="11" xfId="0" applyFont="1" applyBorder="1" applyAlignment="1">
      <alignment vertical="center" wrapText="1"/>
    </xf>
    <xf numFmtId="0" fontId="5" fillId="0" borderId="51" xfId="0" applyFont="1" applyBorder="1" applyAlignment="1">
      <alignment horizontal="center" vertical="center" textRotation="255" shrinkToFit="1"/>
    </xf>
    <xf numFmtId="0" fontId="4" fillId="0" borderId="39" xfId="0" applyFont="1" applyBorder="1" applyAlignment="1">
      <alignment horizontal="center" vertical="center" textRotation="255" shrinkToFit="1"/>
    </xf>
    <xf numFmtId="0" fontId="4" fillId="0" borderId="53" xfId="0" applyFont="1" applyBorder="1" applyAlignment="1">
      <alignment horizontal="center" vertical="center" textRotation="255" shrinkToFit="1"/>
    </xf>
    <xf numFmtId="0" fontId="4" fillId="0" borderId="10" xfId="0" applyFont="1" applyBorder="1" applyAlignment="1">
      <alignment horizontal="center" vertical="center" textRotation="255" shrinkToFit="1"/>
    </xf>
    <xf numFmtId="0" fontId="4" fillId="0" borderId="60" xfId="0" applyFont="1" applyBorder="1" applyAlignment="1">
      <alignment horizontal="center" vertical="center" textRotation="255" shrinkToFit="1"/>
    </xf>
    <xf numFmtId="0" fontId="4" fillId="0" borderId="33" xfId="0" applyFont="1" applyBorder="1" applyAlignment="1">
      <alignment horizontal="center" vertical="center" textRotation="255" shrinkToFit="1"/>
    </xf>
    <xf numFmtId="0" fontId="14" fillId="2" borderId="3" xfId="0" applyNumberFormat="1" applyFont="1" applyFill="1" applyBorder="1" applyAlignment="1" applyProtection="1">
      <alignment horizontal="center" vertical="center"/>
      <protection locked="0"/>
    </xf>
    <xf numFmtId="0" fontId="14" fillId="2" borderId="3" xfId="0" applyFont="1" applyFill="1" applyBorder="1" applyAlignment="1" applyProtection="1">
      <alignment horizontal="center" vertical="center"/>
      <protection locked="0"/>
    </xf>
    <xf numFmtId="0" fontId="4" fillId="0" borderId="9" xfId="0" applyFont="1" applyBorder="1" applyAlignment="1">
      <alignment vertical="top" wrapText="1"/>
    </xf>
    <xf numFmtId="0" fontId="4" fillId="0" borderId="0" xfId="0" applyFont="1" applyBorder="1" applyAlignment="1">
      <alignment vertical="top" wrapText="1"/>
    </xf>
    <xf numFmtId="0" fontId="4" fillId="0" borderId="11" xfId="0" applyFont="1" applyBorder="1" applyAlignment="1">
      <alignment vertical="top" wrapText="1"/>
    </xf>
    <xf numFmtId="0" fontId="14" fillId="0" borderId="15" xfId="0" applyFont="1" applyBorder="1" applyAlignment="1">
      <alignment horizontal="right" vertical="center"/>
    </xf>
    <xf numFmtId="0" fontId="5" fillId="0" borderId="12" xfId="0" applyFont="1" applyBorder="1" applyAlignment="1">
      <alignment vertical="top" wrapText="1"/>
    </xf>
    <xf numFmtId="0" fontId="4" fillId="0" borderId="12" xfId="0" applyFont="1" applyBorder="1" applyAlignment="1">
      <alignment vertical="top" wrapText="1"/>
    </xf>
    <xf numFmtId="0" fontId="27" fillId="2" borderId="11" xfId="0" applyFont="1" applyFill="1" applyBorder="1" applyAlignment="1" applyProtection="1">
      <alignment horizontal="center" vertical="center"/>
      <protection locked="0"/>
    </xf>
    <xf numFmtId="0" fontId="27" fillId="2" borderId="0" xfId="0" applyFont="1" applyFill="1" applyBorder="1" applyAlignment="1" applyProtection="1">
      <alignment vertical="center"/>
      <protection locked="0"/>
    </xf>
    <xf numFmtId="0" fontId="14" fillId="2" borderId="15" xfId="0" applyFont="1" applyFill="1" applyBorder="1" applyAlignment="1" applyProtection="1">
      <alignment horizontal="center" vertical="center"/>
      <protection locked="0"/>
    </xf>
    <xf numFmtId="0" fontId="14" fillId="2" borderId="1" xfId="0" applyFont="1" applyFill="1" applyBorder="1" applyAlignment="1" applyProtection="1">
      <alignment horizontal="center" vertical="center"/>
      <protection locked="0"/>
    </xf>
    <xf numFmtId="0" fontId="5" fillId="0" borderId="51" xfId="0" applyFont="1" applyBorder="1" applyAlignment="1">
      <alignment horizontal="center" vertical="center" textRotation="255"/>
    </xf>
    <xf numFmtId="0" fontId="5" fillId="0" borderId="39" xfId="0" applyFont="1" applyBorder="1" applyAlignment="1">
      <alignment horizontal="center" vertical="center" textRotation="255"/>
    </xf>
    <xf numFmtId="0" fontId="5" fillId="0" borderId="53" xfId="0" applyFont="1" applyBorder="1" applyAlignment="1">
      <alignment horizontal="center" vertical="center" textRotation="255"/>
    </xf>
    <xf numFmtId="0" fontId="5" fillId="0" borderId="10" xfId="0" applyFont="1" applyBorder="1" applyAlignment="1">
      <alignment horizontal="center" vertical="center" textRotation="255"/>
    </xf>
    <xf numFmtId="0" fontId="5" fillId="0" borderId="60" xfId="0" applyFont="1" applyBorder="1" applyAlignment="1">
      <alignment horizontal="center" vertical="center" textRotation="255"/>
    </xf>
    <xf numFmtId="0" fontId="5" fillId="0" borderId="33" xfId="0" applyFont="1" applyBorder="1" applyAlignment="1">
      <alignment horizontal="center" vertical="center" textRotation="255"/>
    </xf>
    <xf numFmtId="0" fontId="18" fillId="0" borderId="9" xfId="0" applyFont="1" applyBorder="1" applyAlignment="1">
      <alignment horizontal="left" vertical="top" wrapText="1"/>
    </xf>
    <xf numFmtId="0" fontId="18" fillId="0" borderId="3" xfId="0" applyFont="1" applyBorder="1" applyAlignment="1">
      <alignment horizontal="left" vertical="top" wrapText="1"/>
    </xf>
    <xf numFmtId="0" fontId="14" fillId="0" borderId="9" xfId="0" applyFont="1" applyBorder="1" applyAlignment="1">
      <alignment horizontal="left" vertical="top" wrapText="1"/>
    </xf>
    <xf numFmtId="0" fontId="14" fillId="0" borderId="0" xfId="0" applyFont="1" applyBorder="1" applyAlignment="1">
      <alignment horizontal="left" vertical="top" wrapText="1"/>
    </xf>
    <xf numFmtId="0" fontId="14" fillId="0" borderId="11" xfId="0" applyFont="1" applyBorder="1" applyAlignment="1">
      <alignment horizontal="left" vertical="top" wrapText="1"/>
    </xf>
    <xf numFmtId="0" fontId="14" fillId="0" borderId="15" xfId="0" applyFont="1" applyBorder="1" applyAlignment="1">
      <alignment vertical="center"/>
    </xf>
    <xf numFmtId="0" fontId="14" fillId="0" borderId="1" xfId="0" applyFont="1" applyBorder="1" applyAlignment="1">
      <alignment vertical="center"/>
    </xf>
    <xf numFmtId="0" fontId="18" fillId="2" borderId="3" xfId="0" applyFont="1" applyFill="1" applyBorder="1" applyAlignment="1" applyProtection="1">
      <alignment horizontal="center" vertical="center"/>
      <protection locked="0"/>
    </xf>
    <xf numFmtId="0" fontId="14" fillId="0" borderId="21" xfId="0" applyFont="1" applyBorder="1" applyAlignment="1">
      <alignment horizontal="center" vertical="center" wrapText="1"/>
    </xf>
    <xf numFmtId="0" fontId="14" fillId="0" borderId="15" xfId="0" applyFont="1" applyBorder="1" applyAlignment="1">
      <alignment horizontal="center" vertical="center" wrapText="1"/>
    </xf>
    <xf numFmtId="0" fontId="14" fillId="0" borderId="37" xfId="0" applyFont="1" applyBorder="1" applyAlignment="1">
      <alignment horizontal="center" vertical="center" wrapText="1"/>
    </xf>
    <xf numFmtId="0" fontId="14" fillId="0" borderId="0" xfId="0" applyFont="1" applyBorder="1" applyAlignment="1">
      <alignment horizontal="center" vertical="center" wrapText="1"/>
    </xf>
    <xf numFmtId="0" fontId="14" fillId="0" borderId="38" xfId="0" applyFont="1" applyBorder="1" applyAlignment="1">
      <alignment horizontal="center" vertical="center" wrapText="1"/>
    </xf>
    <xf numFmtId="0" fontId="14" fillId="0" borderId="11" xfId="0" applyFont="1" applyBorder="1" applyAlignment="1">
      <alignment horizontal="center" vertical="center" wrapText="1"/>
    </xf>
    <xf numFmtId="0" fontId="5" fillId="0" borderId="0" xfId="0" applyFont="1" applyBorder="1" applyAlignment="1">
      <alignment vertical="top" wrapText="1"/>
    </xf>
    <xf numFmtId="0" fontId="5" fillId="0" borderId="11" xfId="0" applyFont="1" applyBorder="1" applyAlignment="1">
      <alignment vertical="top" wrapText="1"/>
    </xf>
    <xf numFmtId="0" fontId="4" fillId="0" borderId="10" xfId="0" applyFont="1" applyBorder="1" applyAlignment="1">
      <alignment horizontal="center" vertical="center" textRotation="255"/>
    </xf>
    <xf numFmtId="0" fontId="4" fillId="0" borderId="53" xfId="0" applyFont="1" applyBorder="1" applyAlignment="1">
      <alignment horizontal="center" vertical="center" textRotation="255"/>
    </xf>
    <xf numFmtId="0" fontId="4" fillId="0" borderId="60" xfId="0" applyFont="1" applyBorder="1" applyAlignment="1">
      <alignment horizontal="center" vertical="center" textRotation="255"/>
    </xf>
    <xf numFmtId="0" fontId="4" fillId="0" borderId="33" xfId="0" applyFont="1" applyBorder="1" applyAlignment="1">
      <alignment horizontal="center" vertical="center" textRotation="255"/>
    </xf>
    <xf numFmtId="0" fontId="14" fillId="0" borderId="15" xfId="0" applyFont="1" applyBorder="1" applyAlignment="1">
      <alignment horizontal="center" vertical="center"/>
    </xf>
    <xf numFmtId="0" fontId="14" fillId="0" borderId="11" xfId="0" applyFont="1" applyBorder="1" applyAlignment="1">
      <alignment horizontal="center" vertical="center"/>
    </xf>
    <xf numFmtId="0" fontId="14" fillId="0" borderId="7" xfId="0" applyFont="1" applyBorder="1" applyAlignment="1">
      <alignment horizontal="center" vertical="center" shrinkToFit="1"/>
    </xf>
    <xf numFmtId="0" fontId="14" fillId="0" borderId="43" xfId="0" applyFont="1" applyBorder="1" applyAlignment="1">
      <alignment horizontal="center" vertical="center" shrinkToFit="1"/>
    </xf>
    <xf numFmtId="0" fontId="4" fillId="0" borderId="98" xfId="0" applyFont="1" applyBorder="1" applyAlignment="1">
      <alignment vertical="top" wrapText="1"/>
    </xf>
    <xf numFmtId="0" fontId="4" fillId="0" borderId="32" xfId="0" applyFont="1" applyBorder="1" applyAlignment="1">
      <alignment vertical="top" wrapText="1"/>
    </xf>
    <xf numFmtId="0" fontId="14" fillId="0" borderId="35" xfId="0" applyFont="1" applyBorder="1" applyAlignment="1">
      <alignment horizontal="center" vertical="center" shrinkToFit="1"/>
    </xf>
    <xf numFmtId="0" fontId="14" fillId="0" borderId="74" xfId="0" applyFont="1" applyBorder="1" applyAlignment="1">
      <alignment horizontal="center" vertical="center" shrinkToFit="1"/>
    </xf>
    <xf numFmtId="0" fontId="14" fillId="0" borderId="40" xfId="0" applyFont="1" applyBorder="1" applyAlignment="1">
      <alignment horizontal="center" vertical="center"/>
    </xf>
    <xf numFmtId="0" fontId="14" fillId="0" borderId="42" xfId="0" applyFont="1" applyBorder="1" applyAlignment="1">
      <alignment horizontal="center" vertical="center"/>
    </xf>
    <xf numFmtId="0" fontId="14" fillId="0" borderId="3" xfId="0" applyFont="1" applyBorder="1" applyAlignment="1">
      <alignment vertical="center"/>
    </xf>
    <xf numFmtId="0" fontId="27" fillId="0" borderId="34" xfId="0" applyFont="1" applyBorder="1" applyAlignment="1">
      <alignment horizontal="center" vertical="center" wrapText="1"/>
    </xf>
    <xf numFmtId="0" fontId="27" fillId="0" borderId="9" xfId="0" applyFont="1" applyBorder="1" applyAlignment="1">
      <alignment horizontal="center" vertical="center" wrapText="1"/>
    </xf>
    <xf numFmtId="0" fontId="27" fillId="0" borderId="32" xfId="0" applyFont="1" applyBorder="1" applyAlignment="1">
      <alignment horizontal="center" vertical="center" wrapText="1"/>
    </xf>
    <xf numFmtId="0" fontId="27" fillId="0" borderId="11" xfId="0" applyFont="1" applyBorder="1" applyAlignment="1">
      <alignment horizontal="center" vertical="center" wrapText="1"/>
    </xf>
    <xf numFmtId="176" fontId="14" fillId="2" borderId="40" xfId="0" applyNumberFormat="1" applyFont="1" applyFill="1" applyBorder="1" applyAlignment="1" applyProtection="1">
      <alignment vertical="center" wrapText="1"/>
      <protection locked="0"/>
    </xf>
    <xf numFmtId="0" fontId="14" fillId="0" borderId="73" xfId="0" applyFont="1" applyBorder="1" applyAlignment="1">
      <alignment horizontal="center" vertical="center"/>
    </xf>
    <xf numFmtId="0" fontId="14" fillId="0" borderId="35" xfId="0" applyFont="1" applyBorder="1" applyAlignment="1">
      <alignment horizontal="center" vertical="center"/>
    </xf>
    <xf numFmtId="0" fontId="4" fillId="0" borderId="51" xfId="0" applyFont="1" applyBorder="1" applyAlignment="1">
      <alignment horizontal="center" vertical="center" textRotation="255"/>
    </xf>
    <xf numFmtId="0" fontId="4" fillId="0" borderId="39" xfId="0" applyFont="1" applyBorder="1" applyAlignment="1">
      <alignment horizontal="center" vertical="center" textRotation="255"/>
    </xf>
    <xf numFmtId="0" fontId="14" fillId="0" borderId="12" xfId="0" applyFont="1" applyBorder="1" applyAlignment="1">
      <alignment vertical="center"/>
    </xf>
    <xf numFmtId="0" fontId="4" fillId="0" borderId="3" xfId="0" applyFont="1" applyBorder="1" applyAlignment="1">
      <alignment vertical="top" wrapText="1"/>
    </xf>
    <xf numFmtId="0" fontId="14" fillId="2" borderId="42" xfId="0" applyFont="1" applyFill="1" applyBorder="1" applyAlignment="1" applyProtection="1">
      <alignment vertical="center"/>
      <protection locked="0"/>
    </xf>
    <xf numFmtId="0" fontId="27" fillId="2" borderId="0" xfId="0" applyFont="1" applyFill="1" applyBorder="1" applyAlignment="1" applyProtection="1">
      <alignment horizontal="center" vertical="center" wrapText="1"/>
      <protection locked="0"/>
    </xf>
    <xf numFmtId="176" fontId="14" fillId="2" borderId="44" xfId="0" applyNumberFormat="1" applyFont="1" applyFill="1" applyBorder="1" applyAlignment="1" applyProtection="1">
      <alignment vertical="center"/>
      <protection locked="0"/>
    </xf>
    <xf numFmtId="176" fontId="14" fillId="2" borderId="45" xfId="0" applyNumberFormat="1" applyFont="1" applyFill="1" applyBorder="1" applyAlignment="1" applyProtection="1">
      <alignment vertical="center"/>
      <protection locked="0"/>
    </xf>
    <xf numFmtId="176" fontId="14" fillId="2" borderId="28" xfId="0" applyNumberFormat="1" applyFont="1" applyFill="1" applyBorder="1" applyAlignment="1" applyProtection="1">
      <alignment vertical="center"/>
      <protection locked="0"/>
    </xf>
    <xf numFmtId="176" fontId="14" fillId="2" borderId="57" xfId="0" applyNumberFormat="1" applyFont="1" applyFill="1" applyBorder="1" applyAlignment="1" applyProtection="1">
      <alignment vertical="center"/>
      <protection locked="0"/>
    </xf>
    <xf numFmtId="0" fontId="14" fillId="2" borderId="22" xfId="0" applyFont="1" applyFill="1" applyBorder="1" applyAlignment="1" applyProtection="1">
      <alignment vertical="center"/>
      <protection locked="0"/>
    </xf>
    <xf numFmtId="0" fontId="14" fillId="2" borderId="74" xfId="0" applyFont="1" applyFill="1" applyBorder="1" applyAlignment="1" applyProtection="1">
      <alignment vertical="center"/>
      <protection locked="0"/>
    </xf>
    <xf numFmtId="0" fontId="14" fillId="0" borderId="45" xfId="0" applyFont="1" applyBorder="1" applyAlignment="1">
      <alignment horizontal="center" vertical="center"/>
    </xf>
    <xf numFmtId="0" fontId="14" fillId="0" borderId="46" xfId="0" applyFont="1" applyBorder="1" applyAlignment="1">
      <alignment horizontal="center" vertical="center"/>
    </xf>
    <xf numFmtId="0" fontId="5" fillId="0" borderId="39" xfId="0" applyFont="1" applyBorder="1" applyAlignment="1">
      <alignment horizontal="center" vertical="center" textRotation="255" shrinkToFit="1"/>
    </xf>
    <xf numFmtId="176" fontId="14" fillId="2" borderId="19" xfId="0" applyNumberFormat="1" applyFont="1" applyFill="1" applyBorder="1" applyAlignment="1" applyProtection="1">
      <alignment vertical="center"/>
      <protection locked="0"/>
    </xf>
    <xf numFmtId="176" fontId="14" fillId="2" borderId="29" xfId="0" applyNumberFormat="1" applyFont="1" applyFill="1" applyBorder="1" applyAlignment="1" applyProtection="1">
      <alignment vertical="center"/>
      <protection locked="0"/>
    </xf>
    <xf numFmtId="176" fontId="14" fillId="2" borderId="80" xfId="0" applyNumberFormat="1" applyFont="1" applyFill="1" applyBorder="1" applyAlignment="1" applyProtection="1">
      <alignment vertical="center"/>
      <protection locked="0"/>
    </xf>
    <xf numFmtId="176" fontId="14" fillId="2" borderId="81" xfId="0" applyNumberFormat="1" applyFont="1" applyFill="1" applyBorder="1" applyAlignment="1" applyProtection="1">
      <alignment vertical="center"/>
      <protection locked="0"/>
    </xf>
    <xf numFmtId="0" fontId="14" fillId="0" borderId="18" xfId="0" applyFont="1" applyBorder="1" applyAlignment="1">
      <alignment vertical="center"/>
    </xf>
    <xf numFmtId="0" fontId="14" fillId="0" borderId="19" xfId="0" applyFont="1" applyBorder="1" applyAlignment="1">
      <alignment vertical="center"/>
    </xf>
    <xf numFmtId="0" fontId="14" fillId="0" borderId="30" xfId="0" applyFont="1" applyBorder="1" applyAlignment="1">
      <alignment vertical="center"/>
    </xf>
    <xf numFmtId="0" fontId="14" fillId="0" borderId="29" xfId="0" applyFont="1" applyBorder="1" applyAlignment="1">
      <alignment vertical="center"/>
    </xf>
    <xf numFmtId="0" fontId="14" fillId="0" borderId="23" xfId="0" applyFont="1" applyBorder="1" applyAlignment="1">
      <alignment horizontal="center" vertical="center"/>
    </xf>
    <xf numFmtId="177" fontId="14" fillId="2" borderId="26" xfId="0" applyNumberFormat="1" applyFont="1" applyFill="1" applyBorder="1" applyAlignment="1" applyProtection="1">
      <alignment vertical="center"/>
      <protection locked="0"/>
    </xf>
    <xf numFmtId="0" fontId="14" fillId="0" borderId="101" xfId="0" applyFont="1" applyBorder="1" applyAlignment="1">
      <alignment horizontal="center" vertical="center"/>
    </xf>
    <xf numFmtId="0" fontId="43" fillId="2" borderId="99" xfId="0" applyFont="1" applyFill="1" applyBorder="1" applyAlignment="1" applyProtection="1">
      <alignment vertical="center"/>
      <protection locked="0"/>
    </xf>
    <xf numFmtId="0" fontId="14" fillId="0" borderId="23" xfId="0" applyFont="1" applyBorder="1" applyAlignment="1">
      <alignment vertical="center"/>
    </xf>
    <xf numFmtId="0" fontId="14" fillId="0" borderId="24" xfId="0" applyFont="1" applyBorder="1" applyAlignment="1">
      <alignment vertical="center"/>
    </xf>
    <xf numFmtId="0" fontId="14" fillId="0" borderId="26" xfId="0" applyFont="1" applyBorder="1" applyAlignment="1">
      <alignment vertical="center"/>
    </xf>
    <xf numFmtId="0" fontId="14" fillId="0" borderId="22" xfId="0" applyFont="1" applyBorder="1" applyAlignment="1">
      <alignment vertical="center"/>
    </xf>
    <xf numFmtId="0" fontId="14" fillId="0" borderId="25" xfId="0" applyFont="1" applyBorder="1" applyAlignment="1">
      <alignment vertical="center"/>
    </xf>
    <xf numFmtId="0" fontId="14" fillId="0" borderId="27" xfId="0" applyFont="1" applyBorder="1" applyAlignment="1">
      <alignment vertical="center"/>
    </xf>
    <xf numFmtId="0" fontId="14" fillId="0" borderId="20" xfId="0" applyFont="1" applyBorder="1" applyAlignment="1">
      <alignment vertical="center"/>
    </xf>
    <xf numFmtId="0" fontId="18" fillId="0" borderId="40" xfId="0" applyFont="1" applyFill="1" applyBorder="1" applyAlignment="1">
      <alignment horizontal="center" vertical="center"/>
    </xf>
    <xf numFmtId="0" fontId="18" fillId="0" borderId="36" xfId="0" applyFont="1" applyFill="1" applyBorder="1" applyAlignment="1">
      <alignment horizontal="center" vertical="center"/>
    </xf>
    <xf numFmtId="0" fontId="18" fillId="0" borderId="55" xfId="0" applyFont="1" applyFill="1" applyBorder="1" applyAlignment="1">
      <alignment horizontal="center" vertical="center"/>
    </xf>
    <xf numFmtId="0" fontId="14" fillId="2" borderId="0" xfId="0" applyFont="1" applyFill="1" applyBorder="1" applyAlignment="1" applyProtection="1">
      <alignment horizontal="center" vertical="center"/>
      <protection locked="0"/>
    </xf>
    <xf numFmtId="0" fontId="18" fillId="2" borderId="20" xfId="0" applyFont="1" applyFill="1" applyBorder="1" applyAlignment="1" applyProtection="1">
      <alignment vertical="center" shrinkToFit="1"/>
      <protection locked="0"/>
    </xf>
    <xf numFmtId="0" fontId="18" fillId="2" borderId="2" xfId="0" applyFont="1" applyFill="1" applyBorder="1" applyAlignment="1" applyProtection="1">
      <alignment vertical="center" shrinkToFit="1"/>
      <protection locked="0"/>
    </xf>
    <xf numFmtId="0" fontId="18" fillId="0" borderId="20" xfId="0" applyFont="1" applyFill="1" applyBorder="1" applyAlignment="1" applyProtection="1">
      <alignment vertical="center" shrinkToFit="1"/>
    </xf>
    <xf numFmtId="0" fontId="18" fillId="0" borderId="2" xfId="0" applyFont="1" applyFill="1" applyBorder="1" applyAlignment="1" applyProtection="1">
      <alignment vertical="center" shrinkToFit="1"/>
    </xf>
    <xf numFmtId="0" fontId="18" fillId="0" borderId="24" xfId="0" applyFont="1" applyFill="1" applyBorder="1" applyAlignment="1" applyProtection="1">
      <alignment vertical="center" shrinkToFit="1"/>
    </xf>
    <xf numFmtId="0" fontId="18" fillId="0" borderId="1" xfId="0" applyFont="1" applyFill="1" applyBorder="1" applyAlignment="1" applyProtection="1">
      <alignment vertical="center" shrinkToFit="1"/>
    </xf>
    <xf numFmtId="0" fontId="18" fillId="0" borderId="133" xfId="0" applyFont="1" applyFill="1" applyBorder="1" applyAlignment="1" applyProtection="1">
      <alignment vertical="center" shrinkToFit="1"/>
    </xf>
    <xf numFmtId="0" fontId="18" fillId="0" borderId="130" xfId="0" applyFont="1" applyFill="1" applyBorder="1" applyAlignment="1" applyProtection="1">
      <alignment vertical="center" shrinkToFit="1"/>
    </xf>
    <xf numFmtId="0" fontId="18" fillId="2" borderId="129" xfId="0" applyFont="1" applyFill="1" applyBorder="1" applyAlignment="1" applyProtection="1">
      <alignment vertical="center" shrinkToFit="1"/>
      <protection locked="0"/>
    </xf>
    <xf numFmtId="0" fontId="18" fillId="2" borderId="130" xfId="0" applyFont="1" applyFill="1" applyBorder="1" applyAlignment="1" applyProtection="1">
      <alignment vertical="center" shrinkToFit="1"/>
      <protection locked="0"/>
    </xf>
    <xf numFmtId="0" fontId="18" fillId="2" borderId="133" xfId="0" applyFont="1" applyFill="1" applyBorder="1" applyAlignment="1" applyProtection="1">
      <alignment vertical="center" shrinkToFit="1"/>
      <protection locked="0"/>
    </xf>
    <xf numFmtId="0" fontId="18" fillId="0" borderId="139" xfId="0" applyFont="1" applyFill="1" applyBorder="1" applyAlignment="1" applyProtection="1">
      <alignment vertical="center" shrinkToFit="1"/>
    </xf>
    <xf numFmtId="0" fontId="18" fillId="0" borderId="137" xfId="0" applyFont="1" applyFill="1" applyBorder="1" applyAlignment="1" applyProtection="1">
      <alignment shrinkToFit="1"/>
    </xf>
    <xf numFmtId="0" fontId="14" fillId="0" borderId="36" xfId="0" applyFont="1" applyBorder="1" applyAlignment="1">
      <alignment vertical="center" shrinkToFit="1"/>
    </xf>
    <xf numFmtId="0" fontId="14" fillId="0" borderId="2" xfId="0" applyFont="1" applyBorder="1" applyAlignment="1">
      <alignment vertical="center" shrinkToFit="1"/>
    </xf>
    <xf numFmtId="0" fontId="14" fillId="0" borderId="45" xfId="0" applyFont="1" applyBorder="1" applyAlignment="1">
      <alignment vertical="center" shrinkToFit="1"/>
    </xf>
    <xf numFmtId="0" fontId="5" fillId="0" borderId="79" xfId="0" applyFont="1" applyBorder="1" applyAlignment="1">
      <alignment vertical="center"/>
    </xf>
    <xf numFmtId="0" fontId="5" fillId="0" borderId="0" xfId="0" applyFont="1" applyBorder="1" applyAlignment="1">
      <alignment vertical="center"/>
    </xf>
    <xf numFmtId="0" fontId="5" fillId="0" borderId="52" xfId="0" applyFont="1" applyBorder="1" applyAlignment="1">
      <alignment vertical="center"/>
    </xf>
    <xf numFmtId="0" fontId="14" fillId="2" borderId="44" xfId="0" applyFont="1" applyFill="1" applyBorder="1" applyAlignment="1" applyProtection="1">
      <alignment horizontal="center" vertical="center"/>
      <protection locked="0"/>
    </xf>
    <xf numFmtId="0" fontId="14" fillId="2" borderId="46" xfId="0" applyFont="1" applyFill="1" applyBorder="1" applyAlignment="1" applyProtection="1">
      <alignment horizontal="center" vertical="center"/>
      <protection locked="0"/>
    </xf>
    <xf numFmtId="0" fontId="14" fillId="0" borderId="44" xfId="0" applyFont="1" applyBorder="1" applyAlignment="1">
      <alignment horizontal="center" vertical="center"/>
    </xf>
    <xf numFmtId="0" fontId="14" fillId="2" borderId="40" xfId="0" applyFont="1" applyFill="1" applyBorder="1" applyAlignment="1" applyProtection="1">
      <alignment horizontal="center" vertical="center"/>
      <protection locked="0"/>
    </xf>
    <xf numFmtId="0" fontId="14" fillId="2" borderId="41" xfId="0" applyFont="1" applyFill="1" applyBorder="1" applyAlignment="1" applyProtection="1">
      <alignment horizontal="center" vertical="center"/>
      <protection locked="0"/>
    </xf>
    <xf numFmtId="0" fontId="14" fillId="0" borderId="66" xfId="0" applyFont="1" applyBorder="1" applyAlignment="1">
      <alignment horizontal="center" vertical="center" shrinkToFit="1"/>
    </xf>
    <xf numFmtId="0" fontId="14" fillId="2" borderId="42" xfId="0" applyFont="1" applyFill="1" applyBorder="1" applyAlignment="1" applyProtection="1">
      <alignment horizontal="center" vertical="center"/>
      <protection locked="0"/>
    </xf>
    <xf numFmtId="0" fontId="14" fillId="2" borderId="2" xfId="0" applyFont="1" applyFill="1" applyBorder="1" applyAlignment="1" applyProtection="1">
      <alignment horizontal="center" vertical="center"/>
      <protection locked="0"/>
    </xf>
    <xf numFmtId="0" fontId="14" fillId="2" borderId="43" xfId="0" applyFont="1" applyFill="1" applyBorder="1" applyAlignment="1" applyProtection="1">
      <alignment horizontal="center" vertical="center"/>
      <protection locked="0"/>
    </xf>
    <xf numFmtId="0" fontId="14" fillId="2" borderId="47" xfId="0" applyFont="1" applyFill="1" applyBorder="1" applyAlignment="1" applyProtection="1">
      <alignment horizontal="center" vertical="center"/>
      <protection locked="0"/>
    </xf>
    <xf numFmtId="0" fontId="14" fillId="2" borderId="48" xfId="0" applyFont="1" applyFill="1" applyBorder="1" applyAlignment="1" applyProtection="1">
      <alignment horizontal="center" vertical="center"/>
      <protection locked="0"/>
    </xf>
    <xf numFmtId="0" fontId="18" fillId="2" borderId="42" xfId="0" applyFont="1" applyFill="1" applyBorder="1" applyAlignment="1" applyProtection="1">
      <alignment vertical="center" shrinkToFit="1"/>
      <protection locked="0"/>
    </xf>
    <xf numFmtId="0" fontId="27" fillId="2" borderId="12" xfId="0" applyFont="1" applyFill="1" applyBorder="1" applyAlignment="1" applyProtection="1">
      <alignment horizontal="center" vertical="center"/>
      <protection locked="0"/>
    </xf>
    <xf numFmtId="177" fontId="14" fillId="2" borderId="102" xfId="0" applyNumberFormat="1" applyFont="1" applyFill="1" applyBorder="1" applyAlignment="1" applyProtection="1">
      <alignment vertical="center"/>
      <protection locked="0"/>
    </xf>
    <xf numFmtId="0" fontId="18" fillId="0" borderId="12" xfId="0" applyFont="1" applyBorder="1" applyAlignment="1">
      <alignment vertical="top" wrapText="1"/>
    </xf>
    <xf numFmtId="0" fontId="18" fillId="0" borderId="62" xfId="0" applyFont="1" applyBorder="1" applyAlignment="1">
      <alignment vertical="top" wrapText="1"/>
    </xf>
    <xf numFmtId="0" fontId="18" fillId="0" borderId="0" xfId="0" applyFont="1" applyBorder="1" applyAlignment="1">
      <alignment vertical="top" wrapText="1"/>
    </xf>
    <xf numFmtId="0" fontId="18" fillId="0" borderId="52" xfId="0" applyFont="1" applyBorder="1" applyAlignment="1">
      <alignment vertical="top" wrapText="1"/>
    </xf>
    <xf numFmtId="0" fontId="18" fillId="0" borderId="11" xfId="0" applyFont="1" applyBorder="1" applyAlignment="1">
      <alignment vertical="top" wrapText="1"/>
    </xf>
    <xf numFmtId="0" fontId="18" fillId="0" borderId="61" xfId="0" applyFont="1" applyBorder="1" applyAlignment="1">
      <alignment vertical="top" wrapText="1"/>
    </xf>
    <xf numFmtId="0" fontId="4" fillId="0" borderId="39" xfId="0" applyFont="1" applyBorder="1" applyAlignment="1">
      <alignment vertical="top" wrapText="1"/>
    </xf>
    <xf numFmtId="0" fontId="4" fillId="0" borderId="79" xfId="0" applyFont="1" applyBorder="1" applyAlignment="1">
      <alignment vertical="top" wrapText="1"/>
    </xf>
    <xf numFmtId="0" fontId="4" fillId="0" borderId="10" xfId="0" applyFont="1" applyBorder="1" applyAlignment="1">
      <alignment vertical="top" wrapText="1"/>
    </xf>
    <xf numFmtId="0" fontId="4" fillId="0" borderId="33" xfId="0" applyFont="1" applyBorder="1" applyAlignment="1">
      <alignment vertical="top" wrapText="1"/>
    </xf>
    <xf numFmtId="0" fontId="14" fillId="0" borderId="17" xfId="0" applyFont="1" applyBorder="1" applyAlignment="1">
      <alignment horizontal="center" vertical="center" shrinkToFit="1"/>
    </xf>
    <xf numFmtId="0" fontId="14" fillId="0" borderId="17" xfId="0" applyFont="1" applyBorder="1" applyAlignment="1">
      <alignment horizontal="center" vertical="center"/>
    </xf>
    <xf numFmtId="0" fontId="14" fillId="0" borderId="100" xfId="0" applyFont="1" applyBorder="1" applyAlignment="1">
      <alignment horizontal="center" vertical="center"/>
    </xf>
    <xf numFmtId="0" fontId="14" fillId="0" borderId="34" xfId="0" applyFont="1" applyBorder="1" applyAlignment="1">
      <alignment horizontal="center" vertical="center"/>
    </xf>
    <xf numFmtId="0" fontId="14" fillId="0" borderId="9" xfId="0" applyFont="1" applyBorder="1" applyAlignment="1">
      <alignment horizontal="center" vertical="center"/>
    </xf>
    <xf numFmtId="0" fontId="14" fillId="0" borderId="31" xfId="0" applyFont="1" applyBorder="1" applyAlignment="1">
      <alignment horizontal="center" vertical="center"/>
    </xf>
    <xf numFmtId="0" fontId="27" fillId="2" borderId="12" xfId="0" applyFont="1" applyFill="1" applyBorder="1" applyAlignment="1" applyProtection="1">
      <alignment vertical="center" shrinkToFit="1"/>
      <protection locked="0"/>
    </xf>
    <xf numFmtId="0" fontId="27" fillId="2" borderId="11" xfId="0" applyFont="1" applyFill="1" applyBorder="1" applyAlignment="1" applyProtection="1">
      <alignment vertical="center"/>
      <protection locked="0"/>
    </xf>
    <xf numFmtId="0" fontId="18" fillId="0" borderId="20" xfId="0" applyNumberFormat="1" applyFont="1" applyFill="1" applyBorder="1" applyAlignment="1" applyProtection="1">
      <alignment vertical="center" shrinkToFit="1"/>
    </xf>
    <xf numFmtId="0" fontId="18" fillId="0" borderId="2" xfId="0" applyNumberFormat="1" applyFont="1" applyFill="1" applyBorder="1" applyAlignment="1" applyProtection="1">
      <alignment vertical="center" shrinkToFit="1"/>
    </xf>
    <xf numFmtId="0" fontId="14" fillId="0" borderId="16" xfId="0" applyFont="1" applyBorder="1" applyAlignment="1">
      <alignment horizontal="center" vertical="center"/>
    </xf>
    <xf numFmtId="0" fontId="14" fillId="0" borderId="18" xfId="0" applyFont="1" applyBorder="1" applyAlignment="1">
      <alignment vertical="top" wrapText="1"/>
    </xf>
    <xf numFmtId="0" fontId="14" fillId="0" borderId="19" xfId="0" applyFont="1" applyBorder="1" applyAlignment="1">
      <alignment vertical="top" wrapText="1"/>
    </xf>
    <xf numFmtId="0" fontId="14" fillId="0" borderId="27" xfId="0" applyFont="1" applyBorder="1" applyAlignment="1">
      <alignment vertical="top" wrapText="1"/>
    </xf>
    <xf numFmtId="0" fontId="14" fillId="0" borderId="26" xfId="0" applyFont="1" applyBorder="1" applyAlignment="1">
      <alignment vertical="top" wrapText="1"/>
    </xf>
    <xf numFmtId="0" fontId="5" fillId="0" borderId="0" xfId="0" applyFont="1" applyAlignment="1">
      <alignment horizontal="center" vertical="center"/>
    </xf>
    <xf numFmtId="0" fontId="5" fillId="0" borderId="8" xfId="0" applyFont="1" applyBorder="1" applyAlignment="1">
      <alignment horizontal="center" vertical="center"/>
    </xf>
    <xf numFmtId="0" fontId="5" fillId="0" borderId="4" xfId="0" applyFont="1" applyBorder="1" applyAlignment="1">
      <alignment horizontal="center" vertical="center"/>
    </xf>
    <xf numFmtId="0" fontId="5" fillId="0" borderId="7" xfId="0" applyFont="1" applyBorder="1" applyAlignment="1">
      <alignment horizontal="center" vertical="center"/>
    </xf>
    <xf numFmtId="0" fontId="14" fillId="2" borderId="4" xfId="0" applyFont="1" applyFill="1" applyBorder="1" applyAlignment="1" applyProtection="1">
      <alignment horizontal="left" vertical="center" indent="1"/>
      <protection locked="0"/>
    </xf>
    <xf numFmtId="0" fontId="14" fillId="2" borderId="88" xfId="0" applyFont="1" applyFill="1" applyBorder="1" applyAlignment="1" applyProtection="1">
      <alignment horizontal="left" vertical="center" indent="1"/>
      <protection locked="0"/>
    </xf>
    <xf numFmtId="0" fontId="14" fillId="2" borderId="4" xfId="0" applyFont="1" applyFill="1" applyBorder="1" applyAlignment="1" applyProtection="1">
      <alignment horizontal="left" vertical="center" indent="1" shrinkToFit="1"/>
      <protection locked="0"/>
    </xf>
    <xf numFmtId="0" fontId="14" fillId="2" borderId="7" xfId="0" applyFont="1" applyFill="1" applyBorder="1" applyAlignment="1" applyProtection="1">
      <alignment horizontal="left" vertical="center" indent="1" shrinkToFit="1"/>
      <protection locked="0"/>
    </xf>
    <xf numFmtId="0" fontId="5" fillId="0" borderId="179" xfId="0" applyFont="1" applyBorder="1" applyAlignment="1">
      <alignment horizontal="distributed" vertical="center" shrinkToFit="1"/>
    </xf>
    <xf numFmtId="0" fontId="5" fillId="0" borderId="4" xfId="0" applyFont="1" applyBorder="1" applyAlignment="1">
      <alignment horizontal="distributed" vertical="center" shrinkToFit="1"/>
    </xf>
    <xf numFmtId="0" fontId="5" fillId="0" borderId="7" xfId="0" applyFont="1" applyBorder="1" applyAlignment="1">
      <alignment horizontal="distributed" vertical="center" shrinkToFit="1"/>
    </xf>
    <xf numFmtId="0" fontId="14" fillId="2" borderId="99" xfId="0" applyFont="1" applyFill="1" applyBorder="1" applyAlignment="1" applyProtection="1">
      <alignment horizontal="left" vertical="center" indent="1" shrinkToFit="1"/>
      <protection locked="0"/>
    </xf>
    <xf numFmtId="0" fontId="14" fillId="2" borderId="128" xfId="0" applyFont="1" applyFill="1" applyBorder="1" applyAlignment="1" applyProtection="1">
      <alignment horizontal="left" vertical="center" indent="1" shrinkToFit="1"/>
      <protection locked="0"/>
    </xf>
    <xf numFmtId="0" fontId="14" fillId="2" borderId="3" xfId="0" applyFont="1" applyFill="1" applyBorder="1" applyAlignment="1" applyProtection="1">
      <alignment horizontal="left" vertical="center" indent="1" shrinkToFit="1"/>
      <protection locked="0"/>
    </xf>
    <xf numFmtId="0" fontId="14" fillId="2" borderId="59" xfId="0" applyFont="1" applyFill="1" applyBorder="1" applyAlignment="1" applyProtection="1">
      <alignment horizontal="left" vertical="center" indent="1" shrinkToFit="1"/>
      <protection locked="0"/>
    </xf>
    <xf numFmtId="0" fontId="5" fillId="0" borderId="156" xfId="0" applyFont="1" applyBorder="1" applyAlignment="1">
      <alignment horizontal="distributed" vertical="center" shrinkToFit="1"/>
    </xf>
    <xf numFmtId="0" fontId="5" fillId="0" borderId="99" xfId="0" applyFont="1" applyBorder="1" applyAlignment="1">
      <alignment horizontal="distributed" vertical="center" shrinkToFit="1"/>
    </xf>
    <xf numFmtId="0" fontId="5" fillId="0" borderId="157" xfId="0" applyFont="1" applyBorder="1" applyAlignment="1">
      <alignment horizontal="distributed" vertical="center" shrinkToFit="1"/>
    </xf>
    <xf numFmtId="0" fontId="4" fillId="0" borderId="4" xfId="0" applyFont="1" applyBorder="1" applyAlignment="1">
      <alignment horizontal="distributed" vertical="center" shrinkToFit="1"/>
    </xf>
    <xf numFmtId="0" fontId="4" fillId="0" borderId="7" xfId="0" applyFont="1" applyBorder="1" applyAlignment="1">
      <alignment horizontal="distributed" vertical="center" shrinkToFit="1"/>
    </xf>
    <xf numFmtId="0" fontId="4" fillId="0" borderId="179" xfId="0" applyFont="1" applyBorder="1" applyAlignment="1">
      <alignment horizontal="distributed" vertical="center" shrinkToFit="1"/>
    </xf>
    <xf numFmtId="0" fontId="14" fillId="2" borderId="8" xfId="0" applyFont="1" applyFill="1" applyBorder="1" applyAlignment="1" applyProtection="1">
      <alignment horizontal="left" vertical="center" indent="1"/>
      <protection locked="0"/>
    </xf>
    <xf numFmtId="0" fontId="14" fillId="0" borderId="28" xfId="0" applyFont="1" applyBorder="1" applyAlignment="1">
      <alignment vertical="center"/>
    </xf>
    <xf numFmtId="0" fontId="4" fillId="0" borderId="127" xfId="0" applyFont="1" applyFill="1" applyBorder="1" applyAlignment="1">
      <alignment vertical="center"/>
    </xf>
    <xf numFmtId="0" fontId="5" fillId="0" borderId="99" xfId="0" applyFont="1" applyFill="1" applyBorder="1" applyAlignment="1">
      <alignment vertical="center"/>
    </xf>
    <xf numFmtId="0" fontId="4" fillId="0" borderId="99" xfId="0" applyFont="1" applyFill="1" applyBorder="1" applyAlignment="1">
      <alignment vertical="center" shrinkToFit="1"/>
    </xf>
    <xf numFmtId="0" fontId="18" fillId="0" borderId="41" xfId="0" applyFont="1" applyFill="1" applyBorder="1" applyAlignment="1">
      <alignment horizontal="center" vertical="center"/>
    </xf>
    <xf numFmtId="0" fontId="18" fillId="0" borderId="44" xfId="0" applyFont="1" applyFill="1" applyBorder="1" applyAlignment="1">
      <alignment horizontal="center" vertical="center" shrinkToFit="1"/>
    </xf>
    <xf numFmtId="0" fontId="18" fillId="0" borderId="45" xfId="0" applyFont="1" applyFill="1" applyBorder="1" applyAlignment="1">
      <alignment horizontal="center" vertical="center" shrinkToFit="1"/>
    </xf>
    <xf numFmtId="0" fontId="18" fillId="0" borderId="28" xfId="0" applyFont="1" applyFill="1" applyBorder="1" applyAlignment="1">
      <alignment horizontal="center" vertical="center" shrinkToFit="1"/>
    </xf>
    <xf numFmtId="0" fontId="18" fillId="0" borderId="30" xfId="0" applyFont="1" applyFill="1" applyBorder="1" applyAlignment="1">
      <alignment horizontal="center" vertical="center" shrinkToFit="1"/>
    </xf>
    <xf numFmtId="0" fontId="18" fillId="0" borderId="42" xfId="0" applyFont="1" applyFill="1" applyBorder="1" applyAlignment="1">
      <alignment horizontal="center" vertical="center" shrinkToFit="1"/>
    </xf>
    <xf numFmtId="0" fontId="18" fillId="0" borderId="2" xfId="0" applyFont="1" applyFill="1" applyBorder="1" applyAlignment="1">
      <alignment horizontal="center" vertical="center" shrinkToFit="1"/>
    </xf>
    <xf numFmtId="0" fontId="18" fillId="0" borderId="43" xfId="0" applyFont="1" applyFill="1" applyBorder="1" applyAlignment="1">
      <alignment horizontal="center" vertical="center" shrinkToFit="1"/>
    </xf>
    <xf numFmtId="0" fontId="18" fillId="0" borderId="79" xfId="0" applyFont="1" applyFill="1" applyBorder="1" applyAlignment="1">
      <alignment horizontal="center" vertical="center" shrinkToFit="1"/>
    </xf>
    <xf numFmtId="0" fontId="18" fillId="0" borderId="0" xfId="0" applyFont="1" applyFill="1" applyBorder="1" applyAlignment="1">
      <alignment horizontal="center" vertical="center" shrinkToFit="1"/>
    </xf>
    <xf numFmtId="0" fontId="18" fillId="0" borderId="10" xfId="0" applyFont="1" applyFill="1" applyBorder="1" applyAlignment="1">
      <alignment horizontal="center" vertical="center" shrinkToFit="1"/>
    </xf>
    <xf numFmtId="0" fontId="18" fillId="0" borderId="34" xfId="0" applyFont="1" applyFill="1" applyBorder="1" applyAlignment="1">
      <alignment horizontal="center" vertical="center" shrinkToFit="1"/>
    </xf>
    <xf numFmtId="0" fontId="18" fillId="0" borderId="9" xfId="0" applyFont="1" applyFill="1" applyBorder="1" applyAlignment="1">
      <alignment horizontal="center" vertical="center" shrinkToFit="1"/>
    </xf>
    <xf numFmtId="0" fontId="18" fillId="0" borderId="31" xfId="0" applyFont="1" applyFill="1" applyBorder="1" applyAlignment="1">
      <alignment horizontal="center" vertical="center" shrinkToFit="1"/>
    </xf>
    <xf numFmtId="0" fontId="18" fillId="0" borderId="3" xfId="0" applyFont="1" applyFill="1" applyBorder="1" applyAlignment="1">
      <alignment horizontal="center" vertical="center" shrinkToFit="1"/>
    </xf>
    <xf numFmtId="0" fontId="18" fillId="0" borderId="133" xfId="0" applyNumberFormat="1" applyFont="1" applyFill="1" applyBorder="1" applyAlignment="1" applyProtection="1">
      <alignment vertical="center" shrinkToFit="1"/>
    </xf>
    <xf numFmtId="0" fontId="18" fillId="0" borderId="130" xfId="0" applyNumberFormat="1" applyFont="1" applyFill="1" applyBorder="1" applyAlignment="1" applyProtection="1">
      <alignment vertical="center" shrinkToFit="1"/>
    </xf>
    <xf numFmtId="0" fontId="18" fillId="0" borderId="135" xfId="0" applyFont="1" applyFill="1" applyBorder="1" applyAlignment="1">
      <alignment horizontal="center" vertical="center"/>
    </xf>
    <xf numFmtId="0" fontId="18" fillId="0" borderId="136" xfId="0" applyFont="1" applyFill="1" applyBorder="1" applyAlignment="1">
      <alignment horizontal="center" vertical="center"/>
    </xf>
    <xf numFmtId="0" fontId="18" fillId="0" borderId="150" xfId="0" applyFont="1" applyFill="1" applyBorder="1" applyAlignment="1">
      <alignment horizontal="center" vertical="center"/>
    </xf>
    <xf numFmtId="0" fontId="18" fillId="0" borderId="31" xfId="0" applyFont="1" applyFill="1" applyBorder="1" applyAlignment="1">
      <alignment horizontal="center" vertical="center"/>
    </xf>
    <xf numFmtId="0" fontId="18" fillId="0" borderId="3" xfId="0" applyFont="1" applyFill="1" applyBorder="1" applyAlignment="1">
      <alignment horizontal="center" vertical="center"/>
    </xf>
    <xf numFmtId="0" fontId="18" fillId="0" borderId="69" xfId="0" applyFont="1" applyFill="1" applyBorder="1" applyAlignment="1">
      <alignment horizontal="center" vertical="center"/>
    </xf>
    <xf numFmtId="0" fontId="14" fillId="0" borderId="72" xfId="0" applyFont="1" applyBorder="1" applyAlignment="1">
      <alignment horizontal="center" vertical="center" shrinkToFit="1"/>
    </xf>
    <xf numFmtId="0" fontId="14" fillId="0" borderId="36" xfId="0" applyFont="1" applyBorder="1" applyAlignment="1">
      <alignment horizontal="center" vertical="center" shrinkToFit="1"/>
    </xf>
    <xf numFmtId="0" fontId="14" fillId="2" borderId="5" xfId="0" applyFont="1" applyFill="1" applyBorder="1" applyAlignment="1" applyProtection="1">
      <alignment horizontal="center" vertical="center"/>
      <protection locked="0"/>
    </xf>
    <xf numFmtId="0" fontId="14" fillId="2" borderId="89" xfId="0" applyFont="1" applyFill="1" applyBorder="1" applyAlignment="1" applyProtection="1">
      <alignment horizontal="center" vertical="center"/>
      <protection locked="0"/>
    </xf>
    <xf numFmtId="179" fontId="14" fillId="2" borderId="5" xfId="0" applyNumberFormat="1" applyFont="1" applyFill="1" applyBorder="1" applyAlignment="1" applyProtection="1">
      <alignment horizontal="center" vertical="center"/>
      <protection locked="0"/>
    </xf>
    <xf numFmtId="179" fontId="14" fillId="2" borderId="89" xfId="0" applyNumberFormat="1" applyFont="1" applyFill="1" applyBorder="1" applyAlignment="1" applyProtection="1">
      <alignment horizontal="center" vertical="center"/>
      <protection locked="0"/>
    </xf>
    <xf numFmtId="179" fontId="14" fillId="2" borderId="54" xfId="0" applyNumberFormat="1" applyFont="1" applyFill="1" applyBorder="1" applyAlignment="1" applyProtection="1">
      <alignment horizontal="center" vertical="center"/>
      <protection locked="0"/>
    </xf>
    <xf numFmtId="179" fontId="14" fillId="2" borderId="96" xfId="0" applyNumberFormat="1" applyFont="1" applyFill="1" applyBorder="1" applyAlignment="1" applyProtection="1">
      <alignment horizontal="center" vertical="center"/>
      <protection locked="0"/>
    </xf>
    <xf numFmtId="0" fontId="14" fillId="2" borderId="34" xfId="0" applyFont="1" applyFill="1" applyBorder="1" applyAlignment="1" applyProtection="1">
      <alignment horizontal="center" vertical="center"/>
      <protection locked="0"/>
    </xf>
    <xf numFmtId="0" fontId="14" fillId="2" borderId="9" xfId="0" applyFont="1" applyFill="1" applyBorder="1" applyAlignment="1" applyProtection="1">
      <alignment horizontal="center" vertical="center"/>
      <protection locked="0"/>
    </xf>
    <xf numFmtId="0" fontId="14" fillId="2" borderId="77" xfId="0" applyFont="1" applyFill="1" applyBorder="1" applyAlignment="1" applyProtection="1">
      <alignment horizontal="center" vertical="center"/>
      <protection locked="0"/>
    </xf>
    <xf numFmtId="0" fontId="14" fillId="2" borderId="31" xfId="0" applyFont="1" applyFill="1" applyBorder="1" applyAlignment="1" applyProtection="1">
      <alignment horizontal="center" vertical="center"/>
      <protection locked="0"/>
    </xf>
    <xf numFmtId="0" fontId="14" fillId="2" borderId="6" xfId="0" applyFont="1" applyFill="1" applyBorder="1" applyAlignment="1" applyProtection="1">
      <alignment horizontal="center" vertical="center"/>
      <protection locked="0"/>
    </xf>
    <xf numFmtId="179" fontId="14" fillId="2" borderId="34" xfId="0" applyNumberFormat="1" applyFont="1" applyFill="1" applyBorder="1" applyAlignment="1" applyProtection="1">
      <alignment horizontal="center" vertical="center"/>
      <protection locked="0"/>
    </xf>
    <xf numFmtId="179" fontId="14" fillId="2" borderId="9" xfId="0" applyNumberFormat="1" applyFont="1" applyFill="1" applyBorder="1" applyAlignment="1" applyProtection="1">
      <alignment horizontal="center" vertical="center"/>
      <protection locked="0"/>
    </xf>
    <xf numFmtId="179" fontId="14" fillId="2" borderId="77" xfId="0" applyNumberFormat="1" applyFont="1" applyFill="1" applyBorder="1" applyAlignment="1" applyProtection="1">
      <alignment horizontal="center" vertical="center"/>
      <protection locked="0"/>
    </xf>
    <xf numFmtId="179" fontId="14" fillId="2" borderId="31" xfId="0" applyNumberFormat="1" applyFont="1" applyFill="1" applyBorder="1" applyAlignment="1" applyProtection="1">
      <alignment horizontal="center" vertical="center"/>
      <protection locked="0"/>
    </xf>
    <xf numFmtId="179" fontId="14" fillId="2" borderId="3" xfId="0" applyNumberFormat="1" applyFont="1" applyFill="1" applyBorder="1" applyAlignment="1" applyProtection="1">
      <alignment horizontal="center" vertical="center"/>
      <protection locked="0"/>
    </xf>
    <xf numFmtId="179" fontId="14" fillId="2" borderId="6" xfId="0" applyNumberFormat="1" applyFont="1" applyFill="1" applyBorder="1" applyAlignment="1" applyProtection="1">
      <alignment horizontal="center" vertical="center"/>
      <protection locked="0"/>
    </xf>
    <xf numFmtId="179" fontId="14" fillId="2" borderId="64" xfId="0" applyNumberFormat="1" applyFont="1" applyFill="1" applyBorder="1" applyAlignment="1" applyProtection="1">
      <alignment horizontal="center" vertical="center"/>
      <protection locked="0"/>
    </xf>
    <xf numFmtId="179" fontId="14" fillId="2" borderId="59" xfId="0" applyNumberFormat="1" applyFont="1" applyFill="1" applyBorder="1" applyAlignment="1" applyProtection="1">
      <alignment horizontal="center" vertical="center"/>
      <protection locked="0"/>
    </xf>
    <xf numFmtId="0" fontId="14" fillId="0" borderId="86" xfId="0" applyFont="1" applyBorder="1" applyAlignment="1">
      <alignment horizontal="center" vertical="center"/>
    </xf>
    <xf numFmtId="0" fontId="14" fillId="0" borderId="54" xfId="0" applyFont="1" applyBorder="1" applyAlignment="1">
      <alignment horizontal="center" vertical="center"/>
    </xf>
    <xf numFmtId="0" fontId="14" fillId="2" borderId="158" xfId="0" applyFont="1" applyFill="1" applyBorder="1" applyAlignment="1" applyProtection="1">
      <alignment horizontal="center" vertical="center"/>
      <protection locked="0"/>
    </xf>
    <xf numFmtId="0" fontId="14" fillId="2" borderId="95" xfId="0" applyFont="1" applyFill="1" applyBorder="1" applyAlignment="1" applyProtection="1">
      <alignment horizontal="center" vertical="center"/>
      <protection locked="0"/>
    </xf>
    <xf numFmtId="0" fontId="14" fillId="2" borderId="32" xfId="0" applyFont="1" applyFill="1" applyBorder="1" applyAlignment="1" applyProtection="1">
      <alignment horizontal="center" vertical="center"/>
      <protection locked="0"/>
    </xf>
    <xf numFmtId="0" fontId="14" fillId="0" borderId="156" xfId="0" applyFont="1" applyBorder="1" applyAlignment="1">
      <alignment horizontal="center" vertical="center"/>
    </xf>
    <xf numFmtId="0" fontId="14" fillId="0" borderId="99" xfId="0" applyFont="1" applyBorder="1" applyAlignment="1">
      <alignment horizontal="center" vertical="center"/>
    </xf>
    <xf numFmtId="0" fontId="14" fillId="0" borderId="157" xfId="0" applyFont="1" applyBorder="1" applyAlignment="1">
      <alignment horizontal="center" vertical="center"/>
    </xf>
    <xf numFmtId="0" fontId="14" fillId="2" borderId="71" xfId="0" applyFont="1" applyFill="1" applyBorder="1" applyAlignment="1" applyProtection="1">
      <alignment vertical="center"/>
      <protection locked="0"/>
    </xf>
    <xf numFmtId="0" fontId="14" fillId="2" borderId="36" xfId="0" applyFont="1" applyFill="1" applyBorder="1" applyAlignment="1" applyProtection="1">
      <alignment vertical="center"/>
      <protection locked="0"/>
    </xf>
    <xf numFmtId="0" fontId="14" fillId="2" borderId="55" xfId="0" applyFont="1" applyFill="1" applyBorder="1" applyAlignment="1" applyProtection="1">
      <alignment vertical="center"/>
      <protection locked="0"/>
    </xf>
    <xf numFmtId="176" fontId="14" fillId="2" borderId="42" xfId="0" applyNumberFormat="1" applyFont="1" applyFill="1" applyBorder="1" applyAlignment="1" applyProtection="1">
      <alignment horizontal="center" vertical="center"/>
      <protection locked="0"/>
    </xf>
    <xf numFmtId="176" fontId="14" fillId="2" borderId="2" xfId="0" applyNumberFormat="1" applyFont="1" applyFill="1" applyBorder="1" applyAlignment="1" applyProtection="1">
      <alignment horizontal="center" vertical="center"/>
      <protection locked="0"/>
    </xf>
    <xf numFmtId="176" fontId="14" fillId="2" borderId="18" xfId="0" applyNumberFormat="1" applyFont="1" applyFill="1" applyBorder="1" applyAlignment="1" applyProtection="1">
      <alignment horizontal="center" vertical="center"/>
      <protection locked="0"/>
    </xf>
    <xf numFmtId="0" fontId="12" fillId="0" borderId="8" xfId="0" applyFont="1" applyBorder="1" applyAlignment="1">
      <alignment horizontal="center" vertical="center"/>
    </xf>
    <xf numFmtId="0" fontId="12" fillId="0" borderId="7" xfId="0" applyFont="1" applyBorder="1" applyAlignment="1">
      <alignment horizontal="center" vertical="center"/>
    </xf>
    <xf numFmtId="0" fontId="4" fillId="2" borderId="3" xfId="0" applyFont="1" applyFill="1" applyBorder="1" applyAlignment="1" applyProtection="1">
      <alignment horizontal="center" vertical="center"/>
      <protection locked="0"/>
    </xf>
    <xf numFmtId="0" fontId="18" fillId="0" borderId="34" xfId="0" applyFont="1" applyBorder="1" applyAlignment="1">
      <alignment horizontal="center" vertical="center"/>
    </xf>
    <xf numFmtId="0" fontId="18" fillId="0" borderId="9" xfId="0" applyFont="1" applyBorder="1" applyAlignment="1">
      <alignment horizontal="center" vertical="center"/>
    </xf>
    <xf numFmtId="0" fontId="18" fillId="0" borderId="64" xfId="0" applyFont="1" applyBorder="1" applyAlignment="1">
      <alignment horizontal="center" vertical="center"/>
    </xf>
    <xf numFmtId="0" fontId="18" fillId="0" borderId="79" xfId="0" applyFont="1" applyBorder="1" applyAlignment="1">
      <alignment horizontal="center" vertical="center"/>
    </xf>
    <xf numFmtId="0" fontId="18" fillId="0" borderId="0" xfId="0" applyFont="1" applyBorder="1" applyAlignment="1">
      <alignment horizontal="center" vertical="center"/>
    </xf>
    <xf numFmtId="0" fontId="18" fillId="0" borderId="52" xfId="0" applyFont="1" applyBorder="1" applyAlignment="1">
      <alignment horizontal="center" vertical="center"/>
    </xf>
    <xf numFmtId="0" fontId="18" fillId="0" borderId="32" xfId="0" applyFont="1" applyBorder="1" applyAlignment="1">
      <alignment horizontal="center" vertical="center"/>
    </xf>
    <xf numFmtId="0" fontId="18" fillId="0" borderId="11" xfId="0" applyFont="1" applyBorder="1" applyAlignment="1">
      <alignment horizontal="center" vertical="center"/>
    </xf>
    <xf numFmtId="0" fontId="18" fillId="0" borderId="61" xfId="0" applyFont="1" applyBorder="1" applyAlignment="1">
      <alignment horizontal="center" vertical="center"/>
    </xf>
    <xf numFmtId="0" fontId="14" fillId="2" borderId="90" xfId="0" applyFont="1" applyFill="1" applyBorder="1" applyAlignment="1" applyProtection="1">
      <alignment horizontal="left" vertical="center" indent="1" shrinkToFit="1"/>
      <protection locked="0"/>
    </xf>
    <xf numFmtId="0" fontId="14" fillId="2" borderId="95" xfId="0" applyFont="1" applyFill="1" applyBorder="1" applyAlignment="1" applyProtection="1">
      <alignment horizontal="left" vertical="center" indent="1" shrinkToFit="1"/>
      <protection locked="0"/>
    </xf>
    <xf numFmtId="0" fontId="14" fillId="2" borderId="168" xfId="0" applyFont="1" applyFill="1" applyBorder="1" applyAlignment="1" applyProtection="1">
      <alignment horizontal="left" vertical="center" indent="1" shrinkToFit="1"/>
      <protection locked="0"/>
    </xf>
    <xf numFmtId="0" fontId="14" fillId="2" borderId="7" xfId="0" applyFont="1" applyFill="1" applyBorder="1" applyAlignment="1" applyProtection="1">
      <alignment horizontal="left" vertical="center" indent="1"/>
      <protection locked="0"/>
    </xf>
    <xf numFmtId="0" fontId="43" fillId="0" borderId="158" xfId="0" applyFont="1" applyBorder="1" applyAlignment="1">
      <alignment horizontal="distributed" vertical="center" shrinkToFit="1"/>
    </xf>
    <xf numFmtId="0" fontId="44" fillId="0" borderId="95" xfId="0" applyFont="1" applyBorder="1" applyAlignment="1">
      <alignment horizontal="distributed" vertical="center" shrinkToFit="1"/>
    </xf>
    <xf numFmtId="0" fontId="44" fillId="0" borderId="91" xfId="0" applyFont="1" applyBorder="1" applyAlignment="1">
      <alignment horizontal="distributed" vertical="center" shrinkToFit="1"/>
    </xf>
    <xf numFmtId="0" fontId="5" fillId="0" borderId="110" xfId="0" applyFont="1" applyBorder="1" applyAlignment="1">
      <alignment horizontal="center" vertical="center"/>
    </xf>
    <xf numFmtId="0" fontId="5" fillId="0" borderId="75" xfId="0" applyFont="1" applyBorder="1" applyAlignment="1">
      <alignment horizontal="center" vertical="center"/>
    </xf>
    <xf numFmtId="0" fontId="14" fillId="2" borderId="13" xfId="0" applyFont="1" applyFill="1" applyBorder="1" applyAlignment="1" applyProtection="1">
      <alignment horizontal="left" vertical="center" indent="1"/>
      <protection locked="0"/>
    </xf>
    <xf numFmtId="0" fontId="14" fillId="2" borderId="50" xfId="0" applyFont="1" applyFill="1" applyBorder="1" applyAlignment="1" applyProtection="1">
      <alignment horizontal="left" vertical="center" indent="1"/>
      <protection locked="0"/>
    </xf>
    <xf numFmtId="0" fontId="14" fillId="0" borderId="7" xfId="0" applyFont="1" applyBorder="1" applyAlignment="1">
      <alignment horizontal="center" vertical="center"/>
    </xf>
    <xf numFmtId="0" fontId="5" fillId="0" borderId="49" xfId="0" applyFont="1" applyBorder="1" applyAlignment="1">
      <alignment horizontal="left" vertical="center"/>
    </xf>
    <xf numFmtId="0" fontId="5" fillId="0" borderId="13" xfId="0" applyFont="1" applyBorder="1" applyAlignment="1">
      <alignment horizontal="left" vertical="center"/>
    </xf>
    <xf numFmtId="0" fontId="5" fillId="0" borderId="75" xfId="0" applyFont="1" applyBorder="1" applyAlignment="1">
      <alignment horizontal="left" vertical="center"/>
    </xf>
    <xf numFmtId="0" fontId="14" fillId="2" borderId="110" xfId="0" applyFont="1" applyFill="1" applyBorder="1" applyAlignment="1" applyProtection="1">
      <alignment horizontal="center" vertical="center"/>
      <protection locked="0"/>
    </xf>
    <xf numFmtId="0" fontId="14" fillId="2" borderId="13" xfId="0" applyFont="1" applyFill="1" applyBorder="1" applyAlignment="1" applyProtection="1">
      <alignment horizontal="center" vertical="center"/>
      <protection locked="0"/>
    </xf>
    <xf numFmtId="0" fontId="14" fillId="2" borderId="75" xfId="0" applyFont="1" applyFill="1" applyBorder="1" applyAlignment="1" applyProtection="1">
      <alignment horizontal="center" vertical="center"/>
      <protection locked="0"/>
    </xf>
    <xf numFmtId="0" fontId="5" fillId="2" borderId="3" xfId="0" applyFont="1" applyFill="1" applyBorder="1" applyAlignment="1" applyProtection="1">
      <alignment horizontal="center" vertical="center"/>
      <protection locked="0"/>
    </xf>
    <xf numFmtId="0" fontId="5" fillId="0" borderId="53" xfId="0" applyFont="1" applyBorder="1" applyAlignment="1">
      <alignment horizontal="center" vertical="center" textRotation="255" shrinkToFit="1"/>
    </xf>
    <xf numFmtId="0" fontId="5" fillId="0" borderId="10" xfId="0" applyFont="1" applyBorder="1" applyAlignment="1">
      <alignment horizontal="center" vertical="center" textRotation="255" shrinkToFit="1"/>
    </xf>
    <xf numFmtId="0" fontId="5" fillId="0" borderId="60" xfId="0" applyFont="1" applyBorder="1" applyAlignment="1">
      <alignment horizontal="center" vertical="center" textRotation="255" shrinkToFit="1"/>
    </xf>
    <xf numFmtId="0" fontId="5" fillId="0" borderId="33" xfId="0" applyFont="1" applyBorder="1" applyAlignment="1">
      <alignment horizontal="center" vertical="center" textRotation="255" shrinkToFit="1"/>
    </xf>
    <xf numFmtId="0" fontId="14" fillId="0" borderId="3" xfId="0" applyFont="1" applyBorder="1" applyAlignment="1">
      <alignment horizontal="center" vertical="center" shrinkToFit="1"/>
    </xf>
    <xf numFmtId="0" fontId="5" fillId="0" borderId="98" xfId="0" applyFont="1" applyBorder="1" applyAlignment="1">
      <alignment vertical="center"/>
    </xf>
    <xf numFmtId="0" fontId="5" fillId="0" borderId="12" xfId="0" applyFont="1" applyBorder="1" applyAlignment="1">
      <alignment vertical="center"/>
    </xf>
    <xf numFmtId="0" fontId="5" fillId="0" borderId="62" xfId="0" applyFont="1" applyBorder="1" applyAlignment="1">
      <alignment vertical="center"/>
    </xf>
    <xf numFmtId="0" fontId="14" fillId="0" borderId="8" xfId="0" applyFont="1" applyBorder="1" applyAlignment="1">
      <alignment horizontal="center" vertical="center"/>
    </xf>
    <xf numFmtId="0" fontId="14" fillId="0" borderId="4" xfId="0" applyFont="1" applyBorder="1" applyAlignment="1">
      <alignment horizontal="center" vertical="center"/>
    </xf>
    <xf numFmtId="0" fontId="14" fillId="0" borderId="1" xfId="0" applyFont="1" applyBorder="1" applyAlignment="1">
      <alignment vertical="center" shrinkToFit="1"/>
    </xf>
    <xf numFmtId="0" fontId="14" fillId="0" borderId="47" xfId="0" applyFont="1" applyBorder="1" applyAlignment="1">
      <alignment horizontal="center" vertical="center"/>
    </xf>
    <xf numFmtId="0" fontId="14" fillId="0" borderId="1" xfId="0" applyFont="1" applyBorder="1" applyAlignment="1">
      <alignment horizontal="center" vertical="center"/>
    </xf>
    <xf numFmtId="0" fontId="14" fillId="0" borderId="48" xfId="0" applyFont="1" applyBorder="1" applyAlignment="1">
      <alignment horizontal="center" vertical="center"/>
    </xf>
    <xf numFmtId="0" fontId="36" fillId="0" borderId="176" xfId="0" applyFont="1" applyBorder="1" applyAlignment="1">
      <alignment horizontal="center" vertical="center"/>
    </xf>
    <xf numFmtId="0" fontId="36" fillId="0" borderId="177" xfId="0" applyFont="1" applyBorder="1" applyAlignment="1">
      <alignment horizontal="center" vertical="center"/>
    </xf>
    <xf numFmtId="0" fontId="36" fillId="0" borderId="178" xfId="0" applyFont="1" applyBorder="1" applyAlignment="1">
      <alignment horizontal="center" vertical="center"/>
    </xf>
    <xf numFmtId="0" fontId="37" fillId="0" borderId="173" xfId="0" applyFont="1" applyBorder="1" applyAlignment="1">
      <alignment horizontal="center" vertical="center" wrapText="1"/>
    </xf>
    <xf numFmtId="0" fontId="37" fillId="0" borderId="85" xfId="0" applyFont="1" applyBorder="1" applyAlignment="1">
      <alignment horizontal="center" vertical="center" wrapText="1"/>
    </xf>
    <xf numFmtId="0" fontId="37" fillId="0" borderId="86" xfId="0" applyFont="1" applyBorder="1" applyAlignment="1">
      <alignment horizontal="center" vertical="center" wrapText="1"/>
    </xf>
    <xf numFmtId="0" fontId="37" fillId="0" borderId="174" xfId="0" applyFont="1" applyBorder="1" applyAlignment="1">
      <alignment horizontal="center" vertical="center" wrapText="1"/>
    </xf>
    <xf numFmtId="0" fontId="37" fillId="0" borderId="5" xfId="0" applyFont="1" applyBorder="1" applyAlignment="1">
      <alignment horizontal="center" vertical="center" wrapText="1"/>
    </xf>
    <xf numFmtId="0" fontId="37" fillId="0" borderId="54" xfId="0" applyFont="1" applyBorder="1" applyAlignment="1">
      <alignment horizontal="center" vertical="center" wrapText="1"/>
    </xf>
    <xf numFmtId="0" fontId="37" fillId="0" borderId="175" xfId="0" applyFont="1" applyBorder="1" applyAlignment="1">
      <alignment horizontal="center" vertical="center" wrapText="1"/>
    </xf>
    <xf numFmtId="0" fontId="37" fillId="0" borderId="89" xfId="0" applyFont="1" applyBorder="1" applyAlignment="1">
      <alignment horizontal="center" vertical="center" wrapText="1"/>
    </xf>
    <xf numFmtId="0" fontId="37" fillId="0" borderId="96" xfId="0" applyFont="1" applyBorder="1" applyAlignment="1">
      <alignment horizontal="center" vertical="center" wrapText="1"/>
    </xf>
    <xf numFmtId="0" fontId="13" fillId="0" borderId="111" xfId="0" applyFont="1" applyBorder="1" applyAlignment="1">
      <alignment horizontal="center" vertical="center" wrapText="1" shrinkToFit="1"/>
    </xf>
    <xf numFmtId="0" fontId="0" fillId="0" borderId="111" xfId="0" applyBorder="1" applyAlignment="1">
      <alignment vertical="center" wrapText="1"/>
    </xf>
    <xf numFmtId="0" fontId="18" fillId="0" borderId="44" xfId="0" applyFont="1" applyFill="1" applyBorder="1" applyAlignment="1">
      <alignment horizontal="center" vertical="center"/>
    </xf>
    <xf numFmtId="0" fontId="18" fillId="0" borderId="45" xfId="0" applyFont="1" applyFill="1" applyBorder="1" applyAlignment="1">
      <alignment horizontal="center" vertical="center"/>
    </xf>
    <xf numFmtId="0" fontId="18" fillId="0" borderId="30" xfId="0" applyFont="1" applyFill="1" applyBorder="1" applyAlignment="1">
      <alignment horizontal="center" vertical="center"/>
    </xf>
    <xf numFmtId="0" fontId="18" fillId="0" borderId="28" xfId="0" applyFont="1" applyFill="1" applyBorder="1" applyAlignment="1">
      <alignment horizontal="center" vertical="center"/>
    </xf>
    <xf numFmtId="0" fontId="18" fillId="0" borderId="57" xfId="0" applyFont="1" applyFill="1" applyBorder="1" applyAlignment="1">
      <alignment horizontal="center" vertical="center"/>
    </xf>
    <xf numFmtId="0" fontId="18" fillId="2" borderId="47" xfId="0" applyFont="1" applyFill="1" applyBorder="1" applyAlignment="1" applyProtection="1">
      <alignment vertical="center" shrinkToFit="1"/>
      <protection locked="0"/>
    </xf>
    <xf numFmtId="0" fontId="18" fillId="2" borderId="1" xfId="0" applyFont="1" applyFill="1" applyBorder="1" applyAlignment="1" applyProtection="1">
      <alignment vertical="center" shrinkToFit="1"/>
      <protection locked="0"/>
    </xf>
    <xf numFmtId="0" fontId="18" fillId="2" borderId="24" xfId="0" applyFont="1" applyFill="1" applyBorder="1" applyAlignment="1" applyProtection="1">
      <alignment vertical="center" shrinkToFit="1"/>
      <protection locked="0"/>
    </xf>
    <xf numFmtId="0" fontId="18" fillId="0" borderId="24" xfId="0" applyNumberFormat="1" applyFont="1" applyFill="1" applyBorder="1" applyAlignment="1" applyProtection="1">
      <alignment vertical="center" shrinkToFit="1"/>
    </xf>
    <xf numFmtId="0" fontId="18" fillId="0" borderId="1" xfId="0" applyNumberFormat="1" applyFont="1" applyFill="1" applyBorder="1" applyAlignment="1" applyProtection="1">
      <alignment vertical="center" shrinkToFit="1"/>
    </xf>
    <xf numFmtId="0" fontId="18" fillId="2" borderId="71" xfId="0" applyFont="1" applyFill="1" applyBorder="1" applyAlignment="1" applyProtection="1">
      <alignment vertical="center" shrinkToFit="1"/>
      <protection locked="0"/>
    </xf>
    <xf numFmtId="0" fontId="18" fillId="2" borderId="36" xfId="0" applyFont="1" applyFill="1" applyBorder="1" applyAlignment="1" applyProtection="1">
      <alignment vertical="center" shrinkToFit="1"/>
      <protection locked="0"/>
    </xf>
    <xf numFmtId="0" fontId="18" fillId="0" borderId="46" xfId="0" applyFont="1" applyFill="1" applyBorder="1" applyAlignment="1">
      <alignment horizontal="center" vertical="center"/>
    </xf>
    <xf numFmtId="0" fontId="18" fillId="0" borderId="180" xfId="0" applyFont="1" applyFill="1" applyBorder="1" applyAlignment="1">
      <alignment horizontal="center" vertical="center" shrinkToFit="1"/>
    </xf>
    <xf numFmtId="0" fontId="18" fillId="0" borderId="15" xfId="0" applyFont="1" applyFill="1" applyBorder="1" applyAlignment="1">
      <alignment horizontal="center" vertical="center" shrinkToFit="1"/>
    </xf>
    <xf numFmtId="0" fontId="18" fillId="0" borderId="181" xfId="0" applyFont="1" applyFill="1" applyBorder="1" applyAlignment="1">
      <alignment horizontal="center" vertical="center" shrinkToFit="1"/>
    </xf>
    <xf numFmtId="0" fontId="18" fillId="0" borderId="129" xfId="0" applyFont="1" applyFill="1" applyBorder="1" applyAlignment="1">
      <alignment horizontal="center" vertical="center" shrinkToFit="1"/>
    </xf>
    <xf numFmtId="0" fontId="18" fillId="0" borderId="130" xfId="0" applyFont="1" applyFill="1" applyBorder="1" applyAlignment="1">
      <alignment horizontal="center" vertical="center" shrinkToFit="1"/>
    </xf>
    <xf numFmtId="0" fontId="18" fillId="0" borderId="131" xfId="0" applyFont="1" applyFill="1" applyBorder="1" applyAlignment="1">
      <alignment horizontal="center" vertical="center" shrinkToFit="1"/>
    </xf>
    <xf numFmtId="180" fontId="18" fillId="0" borderId="28" xfId="0" applyNumberFormat="1" applyFont="1" applyFill="1" applyBorder="1" applyAlignment="1" applyProtection="1">
      <alignment vertical="center" shrinkToFit="1"/>
    </xf>
    <xf numFmtId="180" fontId="18" fillId="0" borderId="45" xfId="0" applyNumberFormat="1" applyFont="1" applyFill="1" applyBorder="1" applyAlignment="1" applyProtection="1">
      <alignment vertical="center" shrinkToFit="1"/>
    </xf>
    <xf numFmtId="0" fontId="18" fillId="0" borderId="109" xfId="0" applyFont="1" applyFill="1" applyBorder="1" applyAlignment="1" applyProtection="1">
      <alignment vertical="center"/>
    </xf>
    <xf numFmtId="0" fontId="18" fillId="0" borderId="92" xfId="0" applyFont="1" applyFill="1" applyBorder="1" applyAlignment="1" applyProtection="1">
      <alignment vertical="center"/>
    </xf>
    <xf numFmtId="0" fontId="18" fillId="0" borderId="146" xfId="0" applyFont="1" applyFill="1" applyBorder="1" applyAlignment="1" applyProtection="1">
      <alignment vertical="center"/>
    </xf>
    <xf numFmtId="0" fontId="18" fillId="0" borderId="147" xfId="0" applyFont="1" applyFill="1" applyBorder="1" applyAlignment="1" applyProtection="1">
      <alignment vertical="center"/>
    </xf>
    <xf numFmtId="0" fontId="18" fillId="0" borderId="145" xfId="0" applyFont="1" applyFill="1" applyBorder="1" applyAlignment="1" applyProtection="1">
      <alignment vertical="center"/>
    </xf>
    <xf numFmtId="0" fontId="18" fillId="0" borderId="145" xfId="0" applyFont="1" applyFill="1" applyBorder="1" applyAlignment="1" applyProtection="1"/>
    <xf numFmtId="0" fontId="18" fillId="0" borderId="148" xfId="0" applyFont="1" applyFill="1" applyBorder="1" applyAlignment="1" applyProtection="1"/>
    <xf numFmtId="176" fontId="18" fillId="0" borderId="73" xfId="0" applyNumberFormat="1" applyFont="1" applyFill="1" applyBorder="1" applyAlignment="1" applyProtection="1">
      <alignment vertical="center" shrinkToFit="1"/>
    </xf>
    <xf numFmtId="176" fontId="18" fillId="0" borderId="35" xfId="0" applyNumberFormat="1" applyFont="1" applyFill="1" applyBorder="1" applyAlignment="1" applyProtection="1">
      <alignment vertical="center" shrinkToFit="1"/>
    </xf>
    <xf numFmtId="176" fontId="18" fillId="0" borderId="22" xfId="0" applyNumberFormat="1" applyFont="1" applyFill="1" applyBorder="1" applyAlignment="1" applyProtection="1">
      <alignment vertical="center" shrinkToFit="1"/>
    </xf>
    <xf numFmtId="0" fontId="18" fillId="2" borderId="40" xfId="0" applyFont="1" applyFill="1" applyBorder="1" applyAlignment="1" applyProtection="1">
      <alignment vertical="center" shrinkToFit="1"/>
      <protection locked="0"/>
    </xf>
    <xf numFmtId="180" fontId="18" fillId="0" borderId="44" xfId="0" applyNumberFormat="1" applyFont="1" applyFill="1" applyBorder="1" applyAlignment="1" applyProtection="1">
      <alignment vertical="center" shrinkToFit="1"/>
    </xf>
    <xf numFmtId="0" fontId="14" fillId="0" borderId="164" xfId="0" applyFont="1" applyBorder="1" applyAlignment="1">
      <alignment horizontal="center" vertical="center" shrinkToFit="1"/>
    </xf>
    <xf numFmtId="0" fontId="4" fillId="0" borderId="51" xfId="0" applyFont="1" applyFill="1" applyBorder="1" applyAlignment="1">
      <alignment horizontal="center" vertical="center" textRotation="255" shrinkToFit="1"/>
    </xf>
    <xf numFmtId="0" fontId="4" fillId="0" borderId="39" xfId="0" applyFont="1" applyFill="1" applyBorder="1" applyAlignment="1">
      <alignment horizontal="center" vertical="center" textRotation="255" shrinkToFit="1"/>
    </xf>
    <xf numFmtId="0" fontId="4" fillId="0" borderId="53" xfId="0" applyFont="1" applyFill="1" applyBorder="1" applyAlignment="1">
      <alignment horizontal="center" vertical="center" textRotation="255" shrinkToFit="1"/>
    </xf>
    <xf numFmtId="0" fontId="4" fillId="0" borderId="10" xfId="0" applyFont="1" applyFill="1" applyBorder="1" applyAlignment="1">
      <alignment horizontal="center" vertical="center" textRotation="255" shrinkToFit="1"/>
    </xf>
    <xf numFmtId="0" fontId="4" fillId="0" borderId="60" xfId="0" applyFont="1" applyFill="1" applyBorder="1" applyAlignment="1">
      <alignment horizontal="center" vertical="center" textRotation="255" shrinkToFit="1"/>
    </xf>
    <xf numFmtId="0" fontId="4" fillId="0" borderId="33" xfId="0" applyFont="1" applyFill="1" applyBorder="1" applyAlignment="1">
      <alignment horizontal="center" vertical="center" textRotation="255" shrinkToFit="1"/>
    </xf>
    <xf numFmtId="0" fontId="4" fillId="0" borderId="79"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163" xfId="0" applyFont="1" applyFill="1" applyBorder="1" applyAlignment="1">
      <alignment horizontal="left" vertical="center" wrapText="1"/>
    </xf>
    <xf numFmtId="0" fontId="4" fillId="0" borderId="32" xfId="0" applyFont="1" applyFill="1" applyBorder="1" applyAlignment="1">
      <alignment horizontal="left" vertical="center" wrapText="1"/>
    </xf>
    <xf numFmtId="0" fontId="4" fillId="0" borderId="11" xfId="0" applyFont="1" applyFill="1" applyBorder="1" applyAlignment="1">
      <alignment horizontal="left" vertical="center" wrapText="1"/>
    </xf>
    <xf numFmtId="0" fontId="4" fillId="0" borderId="152" xfId="0" applyFont="1" applyFill="1" applyBorder="1" applyAlignment="1">
      <alignment horizontal="left" vertical="center" wrapText="1"/>
    </xf>
    <xf numFmtId="0" fontId="5" fillId="0" borderId="3" xfId="0" applyFont="1" applyBorder="1" applyAlignment="1">
      <alignment vertical="top" wrapText="1"/>
    </xf>
    <xf numFmtId="0" fontId="18" fillId="0" borderId="71" xfId="0" applyFont="1" applyFill="1" applyBorder="1" applyAlignment="1" applyProtection="1">
      <alignment vertical="center" shrinkToFit="1"/>
    </xf>
    <xf numFmtId="0" fontId="18" fillId="0" borderId="36" xfId="0" applyFont="1" applyFill="1" applyBorder="1" applyAlignment="1" applyProtection="1">
      <alignment shrinkToFit="1"/>
    </xf>
    <xf numFmtId="0" fontId="18" fillId="0" borderId="137" xfId="0" applyFont="1" applyFill="1" applyBorder="1" applyAlignment="1">
      <alignment horizontal="center" vertical="center" shrinkToFit="1"/>
    </xf>
    <xf numFmtId="0" fontId="18" fillId="0" borderId="138" xfId="0" applyFont="1" applyFill="1" applyBorder="1" applyAlignment="1">
      <alignment horizontal="center" vertical="center" shrinkToFit="1"/>
    </xf>
    <xf numFmtId="0" fontId="18" fillId="0" borderId="11" xfId="0" applyFont="1" applyFill="1" applyBorder="1" applyAlignment="1">
      <alignment horizontal="center" vertical="center" shrinkToFit="1"/>
    </xf>
    <xf numFmtId="0" fontId="18" fillId="0" borderId="33" xfId="0" applyFont="1" applyFill="1" applyBorder="1" applyAlignment="1">
      <alignment horizontal="center" vertical="center" shrinkToFit="1"/>
    </xf>
    <xf numFmtId="0" fontId="18" fillId="0" borderId="36" xfId="0" applyFont="1" applyFill="1" applyBorder="1" applyAlignment="1">
      <alignment horizontal="center" vertical="center" shrinkToFit="1"/>
    </xf>
    <xf numFmtId="0" fontId="18" fillId="0" borderId="41" xfId="0" applyFont="1" applyFill="1" applyBorder="1" applyAlignment="1">
      <alignment horizontal="center" vertical="center" shrinkToFit="1"/>
    </xf>
    <xf numFmtId="0" fontId="18" fillId="0" borderId="151" xfId="0" applyFont="1" applyFill="1" applyBorder="1" applyAlignment="1">
      <alignment horizontal="center" vertical="center" shrinkToFit="1"/>
    </xf>
    <xf numFmtId="0" fontId="18" fillId="0" borderId="32" xfId="0" applyFont="1" applyFill="1" applyBorder="1" applyAlignment="1">
      <alignment horizontal="center" vertical="center" shrinkToFit="1"/>
    </xf>
    <xf numFmtId="0" fontId="18" fillId="0" borderId="152" xfId="0" applyFont="1" applyFill="1" applyBorder="1" applyAlignment="1">
      <alignment horizontal="center" vertical="center" shrinkToFit="1"/>
    </xf>
    <xf numFmtId="0" fontId="18" fillId="0" borderId="153" xfId="0" applyFont="1" applyFill="1" applyBorder="1" applyAlignment="1" applyProtection="1">
      <alignment vertical="center" shrinkToFit="1"/>
    </xf>
    <xf numFmtId="0" fontId="18" fillId="0" borderId="154" xfId="0" applyFont="1" applyFill="1" applyBorder="1" applyAlignment="1" applyProtection="1">
      <alignment vertical="center" shrinkToFit="1"/>
    </xf>
    <xf numFmtId="0" fontId="18" fillId="0" borderId="140" xfId="0" applyFont="1" applyFill="1" applyBorder="1" applyAlignment="1" applyProtection="1">
      <alignment vertical="center"/>
    </xf>
    <xf numFmtId="0" fontId="18" fillId="0" borderId="141" xfId="0" applyFont="1" applyFill="1" applyBorder="1" applyAlignment="1" applyProtection="1">
      <alignment horizontal="left" vertical="center"/>
    </xf>
    <xf numFmtId="0" fontId="18" fillId="0" borderId="142" xfId="0" applyFont="1" applyFill="1" applyBorder="1" applyAlignment="1" applyProtection="1">
      <alignment vertical="center"/>
    </xf>
    <xf numFmtId="0" fontId="18" fillId="0" borderId="143" xfId="0" applyFont="1" applyFill="1" applyBorder="1" applyAlignment="1" applyProtection="1">
      <alignment vertical="center"/>
    </xf>
    <xf numFmtId="0" fontId="18" fillId="0" borderId="141" xfId="0" applyFont="1" applyFill="1" applyBorder="1" applyAlignment="1" applyProtection="1">
      <alignment vertical="center"/>
    </xf>
    <xf numFmtId="0" fontId="18" fillId="0" borderId="142" xfId="0" applyFont="1" applyFill="1" applyBorder="1" applyAlignment="1" applyProtection="1"/>
    <xf numFmtId="0" fontId="18" fillId="0" borderId="144" xfId="0" applyFont="1" applyFill="1" applyBorder="1" applyAlignment="1" applyProtection="1"/>
    <xf numFmtId="176" fontId="14" fillId="2" borderId="44" xfId="0" applyNumberFormat="1" applyFont="1" applyFill="1" applyBorder="1" applyAlignment="1" applyProtection="1">
      <alignment horizontal="center" vertical="center"/>
      <protection locked="0"/>
    </xf>
    <xf numFmtId="176" fontId="14" fillId="2" borderId="45" xfId="0" applyNumberFormat="1" applyFont="1" applyFill="1" applyBorder="1" applyAlignment="1" applyProtection="1">
      <alignment horizontal="center" vertical="center"/>
      <protection locked="0"/>
    </xf>
    <xf numFmtId="176" fontId="14" fillId="2" borderId="30" xfId="0" applyNumberFormat="1" applyFont="1" applyFill="1" applyBorder="1" applyAlignment="1" applyProtection="1">
      <alignment horizontal="center" vertical="center"/>
      <protection locked="0"/>
    </xf>
    <xf numFmtId="0" fontId="14" fillId="2" borderId="70" xfId="0" applyFont="1" applyFill="1" applyBorder="1" applyAlignment="1" applyProtection="1">
      <alignment horizontal="center" vertical="center"/>
      <protection locked="0"/>
    </xf>
    <xf numFmtId="0" fontId="0" fillId="0" borderId="79" xfId="0" applyBorder="1" applyAlignment="1">
      <alignment horizontal="center" vertical="center" shrinkToFit="1"/>
    </xf>
    <xf numFmtId="0" fontId="4" fillId="0" borderId="5" xfId="0" applyFont="1" applyBorder="1" applyAlignment="1">
      <alignment vertical="center"/>
    </xf>
    <xf numFmtId="0" fontId="4" fillId="0" borderId="5" xfId="0" applyFont="1" applyBorder="1" applyAlignment="1">
      <alignment horizontal="center" vertical="center" wrapText="1"/>
    </xf>
    <xf numFmtId="0" fontId="4" fillId="0" borderId="8" xfId="0" applyFont="1" applyBorder="1" applyAlignment="1">
      <alignment horizontal="center" vertical="center" wrapText="1"/>
    </xf>
    <xf numFmtId="0" fontId="12" fillId="0" borderId="5" xfId="0" applyFont="1" applyBorder="1" applyAlignment="1">
      <alignment horizontal="center" vertical="center" wrapText="1"/>
    </xf>
    <xf numFmtId="0" fontId="0" fillId="0" borderId="5" xfId="0" applyBorder="1" applyAlignment="1"/>
    <xf numFmtId="0" fontId="4" fillId="0" borderId="34" xfId="0" applyFont="1" applyBorder="1" applyAlignment="1">
      <alignment horizontal="center" vertical="center" wrapText="1"/>
    </xf>
    <xf numFmtId="0" fontId="4" fillId="0" borderId="79" xfId="0" applyFont="1" applyBorder="1" applyAlignment="1">
      <alignment horizontal="center" vertical="center" wrapText="1"/>
    </xf>
    <xf numFmtId="0" fontId="4" fillId="0" borderId="31" xfId="0" applyFont="1" applyBorder="1" applyAlignment="1">
      <alignment horizontal="center" vertical="center" wrapText="1"/>
    </xf>
    <xf numFmtId="0" fontId="0" fillId="0" borderId="8" xfId="0" applyBorder="1" applyAlignment="1"/>
    <xf numFmtId="0" fontId="0" fillId="0" borderId="4" xfId="0" applyBorder="1" applyAlignment="1"/>
    <xf numFmtId="0" fontId="4" fillId="0" borderId="34" xfId="0" applyFont="1" applyBorder="1" applyAlignment="1">
      <alignment horizontal="center" vertical="center"/>
    </xf>
    <xf numFmtId="0" fontId="4" fillId="0" borderId="79" xfId="0" applyFont="1" applyBorder="1" applyAlignment="1">
      <alignment horizontal="center" vertical="center"/>
    </xf>
    <xf numFmtId="0" fontId="4" fillId="0" borderId="31" xfId="0" applyFont="1" applyBorder="1" applyAlignment="1">
      <alignment horizontal="center" vertical="center"/>
    </xf>
    <xf numFmtId="0" fontId="4" fillId="0" borderId="5" xfId="0" applyFont="1" applyBorder="1" applyAlignment="1">
      <alignment horizontal="center" vertical="center"/>
    </xf>
    <xf numFmtId="0" fontId="4" fillId="0" borderId="8" xfId="0" applyFont="1" applyBorder="1" applyAlignment="1">
      <alignment horizontal="center" vertical="center"/>
    </xf>
    <xf numFmtId="0" fontId="4" fillId="0" borderId="76" xfId="0" applyFont="1" applyBorder="1" applyAlignment="1">
      <alignment horizontal="center" vertical="center" wrapText="1"/>
    </xf>
    <xf numFmtId="0" fontId="4" fillId="0" borderId="111" xfId="0" applyFont="1" applyBorder="1" applyAlignment="1">
      <alignment horizontal="center" vertical="center" wrapText="1"/>
    </xf>
    <xf numFmtId="0" fontId="4" fillId="0" borderId="8" xfId="0" applyFont="1" applyBorder="1" applyAlignment="1">
      <alignment vertical="center"/>
    </xf>
    <xf numFmtId="0" fontId="4" fillId="0" borderId="4" xfId="0" applyFont="1" applyBorder="1" applyAlignment="1">
      <alignment vertical="center"/>
    </xf>
    <xf numFmtId="0" fontId="4" fillId="0" borderId="7" xfId="0" applyFont="1" applyBorder="1" applyAlignment="1">
      <alignment vertical="center"/>
    </xf>
    <xf numFmtId="0" fontId="4" fillId="0" borderId="76" xfId="0" applyFont="1" applyBorder="1" applyAlignment="1">
      <alignment horizontal="center" vertical="center"/>
    </xf>
    <xf numFmtId="0" fontId="4" fillId="0" borderId="111" xfId="0" applyFont="1" applyBorder="1" applyAlignment="1">
      <alignment horizontal="center" vertical="center"/>
    </xf>
    <xf numFmtId="0" fontId="0" fillId="0" borderId="8" xfId="0" applyBorder="1" applyAlignment="1">
      <alignment vertical="center"/>
    </xf>
    <xf numFmtId="0" fontId="0" fillId="0" borderId="4" xfId="0" applyBorder="1" applyAlignment="1">
      <alignment vertical="center"/>
    </xf>
    <xf numFmtId="0" fontId="0" fillId="0" borderId="7" xfId="0" applyBorder="1" applyAlignment="1">
      <alignment vertical="center"/>
    </xf>
    <xf numFmtId="0" fontId="4" fillId="0" borderId="4"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5" xfId="0" applyFont="1" applyBorder="1" applyAlignment="1">
      <alignment horizontal="center" vertical="center" wrapText="1"/>
    </xf>
    <xf numFmtId="0" fontId="4" fillId="0" borderId="76" xfId="0" applyFont="1" applyFill="1" applyBorder="1" applyAlignment="1">
      <alignment horizontal="center" vertical="center" wrapText="1"/>
    </xf>
    <xf numFmtId="0" fontId="4" fillId="0" borderId="111" xfId="0" applyFont="1" applyFill="1" applyBorder="1" applyAlignment="1">
      <alignment horizontal="center" vertical="center" wrapText="1"/>
    </xf>
    <xf numFmtId="0" fontId="4" fillId="0" borderId="65" xfId="0" applyFont="1" applyFill="1" applyBorder="1" applyAlignment="1">
      <alignment horizontal="center" vertical="center" wrapText="1"/>
    </xf>
    <xf numFmtId="0" fontId="12" fillId="0" borderId="5" xfId="0" applyFont="1" applyBorder="1" applyAlignment="1">
      <alignment horizontal="center" vertical="center"/>
    </xf>
    <xf numFmtId="0" fontId="4" fillId="0" borderId="9" xfId="0" applyFont="1" applyBorder="1" applyAlignment="1">
      <alignment horizontal="center" vertical="center"/>
    </xf>
    <xf numFmtId="0" fontId="4" fillId="0" borderId="77" xfId="0" applyFont="1" applyBorder="1" applyAlignment="1">
      <alignment horizontal="center" vertical="center"/>
    </xf>
    <xf numFmtId="0" fontId="4" fillId="0" borderId="65" xfId="0" applyFont="1" applyBorder="1" applyAlignment="1">
      <alignment horizontal="center" vertical="center"/>
    </xf>
    <xf numFmtId="0" fontId="4" fillId="0" borderId="4" xfId="0" applyFont="1" applyBorder="1" applyAlignment="1">
      <alignment horizontal="center" vertical="center"/>
    </xf>
    <xf numFmtId="0" fontId="4" fillId="0" borderId="7" xfId="0" applyFont="1" applyBorder="1" applyAlignment="1">
      <alignment horizontal="center" vertical="center"/>
    </xf>
    <xf numFmtId="0" fontId="12" fillId="0" borderId="76" xfId="0" applyFont="1" applyBorder="1" applyAlignment="1">
      <alignment horizontal="center" vertical="center" wrapText="1"/>
    </xf>
    <xf numFmtId="0" fontId="12" fillId="0" borderId="111" xfId="0" applyFont="1" applyBorder="1" applyAlignment="1">
      <alignment horizontal="center" vertical="center" wrapText="1"/>
    </xf>
    <xf numFmtId="0" fontId="12" fillId="0" borderId="65" xfId="0" applyFont="1" applyBorder="1" applyAlignment="1">
      <alignment horizontal="center" vertical="center" wrapText="1"/>
    </xf>
    <xf numFmtId="0" fontId="4" fillId="0" borderId="8" xfId="0" applyFont="1" applyBorder="1" applyAlignment="1">
      <alignment horizontal="left" vertical="center"/>
    </xf>
    <xf numFmtId="0" fontId="4" fillId="0" borderId="4" xfId="0" applyFont="1" applyBorder="1" applyAlignment="1">
      <alignment horizontal="left" vertical="center"/>
    </xf>
    <xf numFmtId="0" fontId="4" fillId="0" borderId="7" xfId="0" applyFont="1" applyBorder="1" applyAlignment="1">
      <alignment horizontal="left" vertical="center"/>
    </xf>
    <xf numFmtId="0" fontId="4" fillId="0" borderId="10" xfId="0" applyFont="1" applyBorder="1" applyAlignment="1">
      <alignment horizontal="center" vertical="center"/>
    </xf>
    <xf numFmtId="0" fontId="4" fillId="0" borderId="6" xfId="0" applyFont="1" applyBorder="1" applyAlignment="1">
      <alignment horizontal="center" vertical="center"/>
    </xf>
    <xf numFmtId="0" fontId="0" fillId="0" borderId="5" xfId="0" applyBorder="1" applyAlignment="1">
      <alignment vertical="center"/>
    </xf>
    <xf numFmtId="0" fontId="0" fillId="0" borderId="5" xfId="0" applyBorder="1" applyAlignment="1">
      <alignment horizontal="center" vertical="center"/>
    </xf>
    <xf numFmtId="0" fontId="4" fillId="0" borderId="34" xfId="0" applyFont="1" applyBorder="1" applyAlignment="1">
      <alignment vertical="center"/>
    </xf>
    <xf numFmtId="0" fontId="4" fillId="0" borderId="9" xfId="0" applyFont="1" applyBorder="1" applyAlignment="1">
      <alignment vertical="center"/>
    </xf>
    <xf numFmtId="0" fontId="4" fillId="0" borderId="77" xfId="0" applyFont="1" applyBorder="1" applyAlignment="1">
      <alignment vertical="center"/>
    </xf>
    <xf numFmtId="0" fontId="0" fillId="0" borderId="76" xfId="0" applyFont="1" applyBorder="1" applyAlignment="1">
      <alignment horizontal="center" vertical="center" wrapText="1"/>
    </xf>
    <xf numFmtId="0" fontId="0" fillId="0" borderId="111" xfId="0" applyFont="1" applyBorder="1" applyAlignment="1">
      <alignment horizontal="center" vertical="center" wrapText="1"/>
    </xf>
    <xf numFmtId="0" fontId="0" fillId="0" borderId="65" xfId="0" applyFont="1" applyBorder="1" applyAlignment="1">
      <alignment horizontal="center" vertical="center" wrapText="1"/>
    </xf>
    <xf numFmtId="0" fontId="4" fillId="0" borderId="31" xfId="0" applyFont="1" applyBorder="1" applyAlignment="1">
      <alignment vertical="center"/>
    </xf>
    <xf numFmtId="0" fontId="4" fillId="0" borderId="3" xfId="0" applyFont="1" applyBorder="1" applyAlignment="1">
      <alignment vertical="center"/>
    </xf>
    <xf numFmtId="0" fontId="4" fillId="0" borderId="6" xfId="0" applyFont="1" applyBorder="1" applyAlignment="1">
      <alignment vertical="center"/>
    </xf>
    <xf numFmtId="0" fontId="4" fillId="0" borderId="8" xfId="0" applyFont="1" applyFill="1" applyBorder="1" applyAlignment="1">
      <alignment horizontal="left" vertical="center"/>
    </xf>
    <xf numFmtId="0" fontId="4" fillId="0" borderId="4" xfId="0" applyFont="1" applyFill="1" applyBorder="1" applyAlignment="1">
      <alignment horizontal="left" vertical="center"/>
    </xf>
    <xf numFmtId="0" fontId="4" fillId="0" borderId="7" xfId="0" applyFont="1" applyFill="1" applyBorder="1" applyAlignment="1">
      <alignment horizontal="left" vertical="center"/>
    </xf>
    <xf numFmtId="0" fontId="0" fillId="0" borderId="76" xfId="0" applyFill="1" applyBorder="1" applyAlignment="1">
      <alignment horizontal="center" vertical="center" wrapText="1"/>
    </xf>
    <xf numFmtId="0" fontId="0" fillId="0" borderId="111" xfId="0" applyFill="1" applyBorder="1" applyAlignment="1">
      <alignment horizontal="center" vertical="center"/>
    </xf>
    <xf numFmtId="0" fontId="0" fillId="0" borderId="65" xfId="0" applyFill="1" applyBorder="1" applyAlignment="1">
      <alignment horizontal="center" vertical="center"/>
    </xf>
    <xf numFmtId="0" fontId="0" fillId="0" borderId="8" xfId="0" applyFill="1" applyBorder="1" applyAlignment="1">
      <alignment horizontal="left"/>
    </xf>
    <xf numFmtId="0" fontId="0" fillId="0" borderId="4" xfId="0" applyFill="1" applyBorder="1" applyAlignment="1">
      <alignment horizontal="left"/>
    </xf>
    <xf numFmtId="0" fontId="0" fillId="0" borderId="7" xfId="0" applyFill="1" applyBorder="1" applyAlignment="1">
      <alignment horizontal="left"/>
    </xf>
    <xf numFmtId="0" fontId="46" fillId="0" borderId="8" xfId="0" applyFont="1" applyFill="1" applyBorder="1" applyAlignment="1">
      <alignment horizontal="left" vertical="center"/>
    </xf>
    <xf numFmtId="0" fontId="46" fillId="0" borderId="7" xfId="0" applyFont="1" applyFill="1" applyBorder="1" applyAlignment="1">
      <alignment horizontal="left" vertical="center"/>
    </xf>
    <xf numFmtId="0" fontId="46" fillId="0" borderId="8" xfId="0" applyFont="1" applyFill="1" applyBorder="1" applyAlignment="1">
      <alignment vertical="center"/>
    </xf>
    <xf numFmtId="0" fontId="46" fillId="0" borderId="4" xfId="0" applyFont="1" applyFill="1" applyBorder="1" applyAlignment="1">
      <alignment vertical="center"/>
    </xf>
    <xf numFmtId="0" fontId="46" fillId="0" borderId="7" xfId="0" applyFont="1" applyFill="1" applyBorder="1" applyAlignment="1">
      <alignment vertical="center"/>
    </xf>
    <xf numFmtId="0" fontId="46" fillId="0" borderId="76" xfId="0" applyFont="1" applyFill="1" applyBorder="1" applyAlignment="1">
      <alignment horizontal="center" vertical="center"/>
    </xf>
    <xf numFmtId="0" fontId="46" fillId="0" borderId="111" xfId="0" applyFont="1" applyFill="1" applyBorder="1" applyAlignment="1">
      <alignment horizontal="center" vertical="center"/>
    </xf>
    <xf numFmtId="0" fontId="46" fillId="0" borderId="65" xfId="0" applyFont="1" applyFill="1" applyBorder="1" applyAlignment="1">
      <alignment horizontal="center" vertical="center"/>
    </xf>
    <xf numFmtId="0" fontId="46" fillId="0" borderId="34" xfId="0" applyFont="1" applyFill="1" applyBorder="1" applyAlignment="1">
      <alignment horizontal="center" vertical="center"/>
    </xf>
    <xf numFmtId="0" fontId="46" fillId="0" borderId="79" xfId="0" applyFont="1" applyFill="1" applyBorder="1" applyAlignment="1">
      <alignment horizontal="center" vertical="center"/>
    </xf>
    <xf numFmtId="0" fontId="46" fillId="0" borderId="31" xfId="0" applyFont="1" applyFill="1" applyBorder="1" applyAlignment="1">
      <alignment horizontal="center" vertical="center"/>
    </xf>
    <xf numFmtId="0" fontId="46" fillId="0" borderId="4" xfId="0" applyFont="1" applyFill="1" applyBorder="1" applyAlignment="1"/>
    <xf numFmtId="0" fontId="46" fillId="0" borderId="7" xfId="0" applyFont="1" applyFill="1" applyBorder="1" applyAlignment="1"/>
    <xf numFmtId="0" fontId="0" fillId="0" borderId="9" xfId="0" applyBorder="1" applyAlignment="1"/>
    <xf numFmtId="0" fontId="0" fillId="0" borderId="77" xfId="0" applyBorder="1" applyAlignment="1"/>
    <xf numFmtId="0" fontId="46" fillId="0" borderId="8" xfId="0" applyFont="1" applyFill="1" applyBorder="1" applyAlignment="1"/>
    <xf numFmtId="0" fontId="4" fillId="0" borderId="8" xfId="0" applyFont="1" applyBorder="1" applyAlignment="1"/>
    <xf numFmtId="0" fontId="4" fillId="0" borderId="4" xfId="0" applyFont="1" applyBorder="1" applyAlignment="1"/>
    <xf numFmtId="0" fontId="4" fillId="0" borderId="7" xfId="0" applyFont="1" applyBorder="1" applyAlignment="1"/>
    <xf numFmtId="0" fontId="46" fillId="0" borderId="76" xfId="0" applyFont="1" applyFill="1" applyBorder="1" applyAlignment="1">
      <alignment horizontal="center" vertical="center" wrapText="1"/>
    </xf>
    <xf numFmtId="0" fontId="46" fillId="0" borderId="65" xfId="0" applyFont="1" applyFill="1" applyBorder="1" applyAlignment="1">
      <alignment horizontal="center" vertical="center" wrapText="1"/>
    </xf>
    <xf numFmtId="0" fontId="5" fillId="2" borderId="0" xfId="0" applyFont="1" applyFill="1" applyBorder="1" applyAlignment="1" applyProtection="1">
      <alignment horizontal="center" vertical="center"/>
      <protection locked="0"/>
    </xf>
  </cellXfs>
  <cellStyles count="3">
    <cellStyle name="パーセント" xfId="2" builtinId="5"/>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fmlaLink="$DQ$6" lockText="1" noThreeD="1"/>
</file>

<file path=xl/ctrlProps/ctrlProp10.xml><?xml version="1.0" encoding="utf-8"?>
<formControlPr xmlns="http://schemas.microsoft.com/office/spreadsheetml/2009/9/main" objectType="CheckBox" fmlaLink="$DQ$11" lockText="1" noThreeD="1"/>
</file>

<file path=xl/ctrlProps/ctrlProp100.xml><?xml version="1.0" encoding="utf-8"?>
<formControlPr xmlns="http://schemas.microsoft.com/office/spreadsheetml/2009/9/main" objectType="CheckBox" fmlaLink="$DQ$162" lockText="1" noThreeD="1"/>
</file>

<file path=xl/ctrlProps/ctrlProp101.xml><?xml version="1.0" encoding="utf-8"?>
<formControlPr xmlns="http://schemas.microsoft.com/office/spreadsheetml/2009/9/main" objectType="CheckBox" fmlaLink="$DQ$163" lockText="1" noThreeD="1"/>
</file>

<file path=xl/ctrlProps/ctrlProp102.xml><?xml version="1.0" encoding="utf-8"?>
<formControlPr xmlns="http://schemas.microsoft.com/office/spreadsheetml/2009/9/main" objectType="CheckBox" fmlaLink="$DQ$164" lockText="1" noThreeD="1"/>
</file>

<file path=xl/ctrlProps/ctrlProp103.xml><?xml version="1.0" encoding="utf-8"?>
<formControlPr xmlns="http://schemas.microsoft.com/office/spreadsheetml/2009/9/main" objectType="CheckBox" fmlaLink="$DQ$165" lockText="1" noThreeD="1"/>
</file>

<file path=xl/ctrlProps/ctrlProp104.xml><?xml version="1.0" encoding="utf-8"?>
<formControlPr xmlns="http://schemas.microsoft.com/office/spreadsheetml/2009/9/main" objectType="CheckBox" fmlaLink="$DQ$166" lockText="1" noThreeD="1"/>
</file>

<file path=xl/ctrlProps/ctrlProp105.xml><?xml version="1.0" encoding="utf-8"?>
<formControlPr xmlns="http://schemas.microsoft.com/office/spreadsheetml/2009/9/main" objectType="CheckBox" fmlaLink="$DQ$167" lockText="1" noThreeD="1"/>
</file>

<file path=xl/ctrlProps/ctrlProp106.xml><?xml version="1.0" encoding="utf-8"?>
<formControlPr xmlns="http://schemas.microsoft.com/office/spreadsheetml/2009/9/main" objectType="CheckBox" fmlaLink="$DQ$176" lockText="1" noThreeD="1"/>
</file>

<file path=xl/ctrlProps/ctrlProp107.xml><?xml version="1.0" encoding="utf-8"?>
<formControlPr xmlns="http://schemas.microsoft.com/office/spreadsheetml/2009/9/main" objectType="CheckBox" fmlaLink="$DQ$177" lockText="1" noThreeD="1"/>
</file>

<file path=xl/ctrlProps/ctrlProp108.xml><?xml version="1.0" encoding="utf-8"?>
<formControlPr xmlns="http://schemas.microsoft.com/office/spreadsheetml/2009/9/main" objectType="CheckBox" fmlaLink="$DQ$148" lockText="1" noThreeD="1"/>
</file>

<file path=xl/ctrlProps/ctrlProp109.xml><?xml version="1.0" encoding="utf-8"?>
<formControlPr xmlns="http://schemas.microsoft.com/office/spreadsheetml/2009/9/main" objectType="CheckBox" fmlaLink="$DQ$160" lockText="1" noThreeD="1"/>
</file>

<file path=xl/ctrlProps/ctrlProp11.xml><?xml version="1.0" encoding="utf-8"?>
<formControlPr xmlns="http://schemas.microsoft.com/office/spreadsheetml/2009/9/main" objectType="CheckBox" fmlaLink="$DQ$15" lockText="1" noThreeD="1"/>
</file>

<file path=xl/ctrlProps/ctrlProp110.xml><?xml version="1.0" encoding="utf-8"?>
<formControlPr xmlns="http://schemas.microsoft.com/office/spreadsheetml/2009/9/main" objectType="CheckBox" fmlaLink="$DQ$161" lockText="1" noThreeD="1"/>
</file>

<file path=xl/ctrlProps/ctrlProp111.xml><?xml version="1.0" encoding="utf-8"?>
<formControlPr xmlns="http://schemas.microsoft.com/office/spreadsheetml/2009/9/main" objectType="CheckBox" fmlaLink="$DQ$150" lockText="1" noThreeD="1"/>
</file>

<file path=xl/ctrlProps/ctrlProp112.xml><?xml version="1.0" encoding="utf-8"?>
<formControlPr xmlns="http://schemas.microsoft.com/office/spreadsheetml/2009/9/main" objectType="CheckBox" fmlaLink="$DQ$151" lockText="1" noThreeD="1"/>
</file>

<file path=xl/ctrlProps/ctrlProp113.xml><?xml version="1.0" encoding="utf-8"?>
<formControlPr xmlns="http://schemas.microsoft.com/office/spreadsheetml/2009/9/main" objectType="CheckBox" fmlaLink="$DQ$152" lockText="1" noThreeD="1"/>
</file>

<file path=xl/ctrlProps/ctrlProp114.xml><?xml version="1.0" encoding="utf-8"?>
<formControlPr xmlns="http://schemas.microsoft.com/office/spreadsheetml/2009/9/main" objectType="CheckBox" fmlaLink="$DQ$153" lockText="1" noThreeD="1"/>
</file>

<file path=xl/ctrlProps/ctrlProp115.xml><?xml version="1.0" encoding="utf-8"?>
<formControlPr xmlns="http://schemas.microsoft.com/office/spreadsheetml/2009/9/main" objectType="CheckBox" fmlaLink="$DQ$122" lockText="1" noThreeD="1"/>
</file>

<file path=xl/ctrlProps/ctrlProp116.xml><?xml version="1.0" encoding="utf-8"?>
<formControlPr xmlns="http://schemas.microsoft.com/office/spreadsheetml/2009/9/main" objectType="CheckBox" fmlaLink="$DQ$155" lockText="1" noThreeD="1"/>
</file>

<file path=xl/ctrlProps/ctrlProp117.xml><?xml version="1.0" encoding="utf-8"?>
<formControlPr xmlns="http://schemas.microsoft.com/office/spreadsheetml/2009/9/main" objectType="CheckBox" fmlaLink="$DQ$156" lockText="1" noThreeD="1"/>
</file>

<file path=xl/ctrlProps/ctrlProp118.xml><?xml version="1.0" encoding="utf-8"?>
<formControlPr xmlns="http://schemas.microsoft.com/office/spreadsheetml/2009/9/main" objectType="CheckBox" fmlaLink="$DQ$157" lockText="1" noThreeD="1"/>
</file>

<file path=xl/ctrlProps/ctrlProp119.xml><?xml version="1.0" encoding="utf-8"?>
<formControlPr xmlns="http://schemas.microsoft.com/office/spreadsheetml/2009/9/main" objectType="CheckBox" fmlaLink="$DQ$158" lockText="1" noThreeD="1"/>
</file>

<file path=xl/ctrlProps/ctrlProp12.xml><?xml version="1.0" encoding="utf-8"?>
<formControlPr xmlns="http://schemas.microsoft.com/office/spreadsheetml/2009/9/main" objectType="CheckBox" fmlaLink="$DQ$19" lockText="1" noThreeD="1"/>
</file>

<file path=xl/ctrlProps/ctrlProp120.xml><?xml version="1.0" encoding="utf-8"?>
<formControlPr xmlns="http://schemas.microsoft.com/office/spreadsheetml/2009/9/main" objectType="CheckBox" fmlaLink="$DQ$159" lockText="1" noThreeD="1"/>
</file>

<file path=xl/ctrlProps/ctrlProp13.xml><?xml version="1.0" encoding="utf-8"?>
<formControlPr xmlns="http://schemas.microsoft.com/office/spreadsheetml/2009/9/main" objectType="CheckBox" fmlaLink="$DQ$23" lockText="1" noThreeD="1"/>
</file>

<file path=xl/ctrlProps/ctrlProp14.xml><?xml version="1.0" encoding="utf-8"?>
<formControlPr xmlns="http://schemas.microsoft.com/office/spreadsheetml/2009/9/main" objectType="CheckBox" fmlaLink="$DQ$27" lockText="1" noThreeD="1"/>
</file>

<file path=xl/ctrlProps/ctrlProp15.xml><?xml version="1.0" encoding="utf-8"?>
<formControlPr xmlns="http://schemas.microsoft.com/office/spreadsheetml/2009/9/main" objectType="CheckBox" fmlaLink="$DQ$8" lockText="1" noThreeD="1"/>
</file>

<file path=xl/ctrlProps/ctrlProp16.xml><?xml version="1.0" encoding="utf-8"?>
<formControlPr xmlns="http://schemas.microsoft.com/office/spreadsheetml/2009/9/main" objectType="CheckBox" fmlaLink="$DQ$12" lockText="1" noThreeD="1"/>
</file>

<file path=xl/ctrlProps/ctrlProp17.xml><?xml version="1.0" encoding="utf-8"?>
<formControlPr xmlns="http://schemas.microsoft.com/office/spreadsheetml/2009/9/main" objectType="CheckBox" fmlaLink="$DQ$16" lockText="1" noThreeD="1"/>
</file>

<file path=xl/ctrlProps/ctrlProp18.xml><?xml version="1.0" encoding="utf-8"?>
<formControlPr xmlns="http://schemas.microsoft.com/office/spreadsheetml/2009/9/main" objectType="CheckBox" fmlaLink="$DQ$20" lockText="1" noThreeD="1"/>
</file>

<file path=xl/ctrlProps/ctrlProp19.xml><?xml version="1.0" encoding="utf-8"?>
<formControlPr xmlns="http://schemas.microsoft.com/office/spreadsheetml/2009/9/main" objectType="CheckBox" fmlaLink="$DQ$24" lockText="1" noThreeD="1"/>
</file>

<file path=xl/ctrlProps/ctrlProp2.xml><?xml version="1.0" encoding="utf-8"?>
<formControlPr xmlns="http://schemas.microsoft.com/office/spreadsheetml/2009/9/main" objectType="CheckBox" fmlaLink="$DQ$90" lockText="1" noThreeD="1"/>
</file>

<file path=xl/ctrlProps/ctrlProp20.xml><?xml version="1.0" encoding="utf-8"?>
<formControlPr xmlns="http://schemas.microsoft.com/office/spreadsheetml/2009/9/main" objectType="CheckBox" fmlaLink="$DQ$28" lockText="1" noThreeD="1"/>
</file>

<file path=xl/ctrlProps/ctrlProp21.xml><?xml version="1.0" encoding="utf-8"?>
<formControlPr xmlns="http://schemas.microsoft.com/office/spreadsheetml/2009/9/main" objectType="CheckBox" fmlaLink="$DQ$9" lockText="1" noThreeD="1"/>
</file>

<file path=xl/ctrlProps/ctrlProp22.xml><?xml version="1.0" encoding="utf-8"?>
<formControlPr xmlns="http://schemas.microsoft.com/office/spreadsheetml/2009/9/main" objectType="CheckBox" fmlaLink="$DQ$13" lockText="1" noThreeD="1"/>
</file>

<file path=xl/ctrlProps/ctrlProp23.xml><?xml version="1.0" encoding="utf-8"?>
<formControlPr xmlns="http://schemas.microsoft.com/office/spreadsheetml/2009/9/main" objectType="CheckBox" fmlaLink="$DQ$17" lockText="1" noThreeD="1"/>
</file>

<file path=xl/ctrlProps/ctrlProp24.xml><?xml version="1.0" encoding="utf-8"?>
<formControlPr xmlns="http://schemas.microsoft.com/office/spreadsheetml/2009/9/main" objectType="CheckBox" fmlaLink="$DQ$21" lockText="1" noThreeD="1"/>
</file>

<file path=xl/ctrlProps/ctrlProp25.xml><?xml version="1.0" encoding="utf-8"?>
<formControlPr xmlns="http://schemas.microsoft.com/office/spreadsheetml/2009/9/main" objectType="CheckBox" fmlaLink="$DQ$25" lockText="1" noThreeD="1"/>
</file>

<file path=xl/ctrlProps/ctrlProp26.xml><?xml version="1.0" encoding="utf-8"?>
<formControlPr xmlns="http://schemas.microsoft.com/office/spreadsheetml/2009/9/main" objectType="CheckBox" fmlaLink="$DQ$29" lockText="1" noThreeD="1"/>
</file>

<file path=xl/ctrlProps/ctrlProp27.xml><?xml version="1.0" encoding="utf-8"?>
<formControlPr xmlns="http://schemas.microsoft.com/office/spreadsheetml/2009/9/main" objectType="CheckBox" fmlaLink="$DQ$85" lockText="1" noThreeD="1"/>
</file>

<file path=xl/ctrlProps/ctrlProp28.xml><?xml version="1.0" encoding="utf-8"?>
<formControlPr xmlns="http://schemas.microsoft.com/office/spreadsheetml/2009/9/main" objectType="CheckBox" fmlaLink="$DQ$89" lockText="1" noThreeD="1"/>
</file>

<file path=xl/ctrlProps/ctrlProp29.xml><?xml version="1.0" encoding="utf-8"?>
<formControlPr xmlns="http://schemas.microsoft.com/office/spreadsheetml/2009/9/main" objectType="CheckBox" fmlaLink="$DQ$86" lockText="1" noThreeD="1"/>
</file>

<file path=xl/ctrlProps/ctrlProp3.xml><?xml version="1.0" encoding="utf-8"?>
<formControlPr xmlns="http://schemas.microsoft.com/office/spreadsheetml/2009/9/main" objectType="CheckBox" fmlaLink="$DQ$123" lockText="1" noThreeD="1"/>
</file>

<file path=xl/ctrlProps/ctrlProp30.xml><?xml version="1.0" encoding="utf-8"?>
<formControlPr xmlns="http://schemas.microsoft.com/office/spreadsheetml/2009/9/main" objectType="CheckBox" fmlaLink="$DQ$87" lockText="1" noThreeD="1"/>
</file>

<file path=xl/ctrlProps/ctrlProp31.xml><?xml version="1.0" encoding="utf-8"?>
<formControlPr xmlns="http://schemas.microsoft.com/office/spreadsheetml/2009/9/main" objectType="CheckBox" fmlaLink="$DQ$88" lockText="1" noThreeD="1"/>
</file>

<file path=xl/ctrlProps/ctrlProp32.xml><?xml version="1.0" encoding="utf-8"?>
<formControlPr xmlns="http://schemas.microsoft.com/office/spreadsheetml/2009/9/main" objectType="CheckBox" fmlaLink="$DQ$91" lockText="1" noThreeD="1"/>
</file>

<file path=xl/ctrlProps/ctrlProp33.xml><?xml version="1.0" encoding="utf-8"?>
<formControlPr xmlns="http://schemas.microsoft.com/office/spreadsheetml/2009/9/main" objectType="CheckBox" fmlaLink="$DQ$92" lockText="1" noThreeD="1"/>
</file>

<file path=xl/ctrlProps/ctrlProp34.xml><?xml version="1.0" encoding="utf-8"?>
<formControlPr xmlns="http://schemas.microsoft.com/office/spreadsheetml/2009/9/main" objectType="CheckBox" fmlaLink="$DQ$93" lockText="1" noThreeD="1"/>
</file>

<file path=xl/ctrlProps/ctrlProp35.xml><?xml version="1.0" encoding="utf-8"?>
<formControlPr xmlns="http://schemas.microsoft.com/office/spreadsheetml/2009/9/main" objectType="CheckBox" fmlaLink="$DQ$94" lockText="1" noThreeD="1"/>
</file>

<file path=xl/ctrlProps/ctrlProp36.xml><?xml version="1.0" encoding="utf-8"?>
<formControlPr xmlns="http://schemas.microsoft.com/office/spreadsheetml/2009/9/main" objectType="CheckBox" fmlaLink="$DQ$95" lockText="1" noThreeD="1"/>
</file>

<file path=xl/ctrlProps/ctrlProp37.xml><?xml version="1.0" encoding="utf-8"?>
<formControlPr xmlns="http://schemas.microsoft.com/office/spreadsheetml/2009/9/main" objectType="CheckBox" fmlaLink="$DQ$96" lockText="1" noThreeD="1"/>
</file>

<file path=xl/ctrlProps/ctrlProp38.xml><?xml version="1.0" encoding="utf-8"?>
<formControlPr xmlns="http://schemas.microsoft.com/office/spreadsheetml/2009/9/main" objectType="CheckBox" fmlaLink="$DQ$97" lockText="1" noThreeD="1"/>
</file>

<file path=xl/ctrlProps/ctrlProp39.xml><?xml version="1.0" encoding="utf-8"?>
<formControlPr xmlns="http://schemas.microsoft.com/office/spreadsheetml/2009/9/main" objectType="CheckBox" fmlaLink="$DQ$107" lockText="1" noThreeD="1"/>
</file>

<file path=xl/ctrlProps/ctrlProp4.xml><?xml version="1.0" encoding="utf-8"?>
<formControlPr xmlns="http://schemas.microsoft.com/office/spreadsheetml/2009/9/main" objectType="CheckBox" fmlaLink="$DQ$10" lockText="1" noThreeD="1"/>
</file>

<file path=xl/ctrlProps/ctrlProp40.xml><?xml version="1.0" encoding="utf-8"?>
<formControlPr xmlns="http://schemas.microsoft.com/office/spreadsheetml/2009/9/main" objectType="CheckBox" fmlaLink="$DQ$110" lockText="1" noThreeD="1"/>
</file>

<file path=xl/ctrlProps/ctrlProp41.xml><?xml version="1.0" encoding="utf-8"?>
<formControlPr xmlns="http://schemas.microsoft.com/office/spreadsheetml/2009/9/main" objectType="CheckBox" fmlaLink="$DQ$113" lockText="1" noThreeD="1"/>
</file>

<file path=xl/ctrlProps/ctrlProp42.xml><?xml version="1.0" encoding="utf-8"?>
<formControlPr xmlns="http://schemas.microsoft.com/office/spreadsheetml/2009/9/main" objectType="CheckBox" fmlaLink="$DQ$114" lockText="1" noThreeD="1"/>
</file>

<file path=xl/ctrlProps/ctrlProp43.xml><?xml version="1.0" encoding="utf-8"?>
<formControlPr xmlns="http://schemas.microsoft.com/office/spreadsheetml/2009/9/main" objectType="CheckBox" fmlaLink="$DQ$115" lockText="1" noThreeD="1"/>
</file>

<file path=xl/ctrlProps/ctrlProp44.xml><?xml version="1.0" encoding="utf-8"?>
<formControlPr xmlns="http://schemas.microsoft.com/office/spreadsheetml/2009/9/main" objectType="CheckBox" fmlaLink="$DQ$118" lockText="1" noThreeD="1"/>
</file>

<file path=xl/ctrlProps/ctrlProp45.xml><?xml version="1.0" encoding="utf-8"?>
<formControlPr xmlns="http://schemas.microsoft.com/office/spreadsheetml/2009/9/main" objectType="CheckBox" fmlaLink="$DQ$120" lockText="1" noThreeD="1"/>
</file>

<file path=xl/ctrlProps/ctrlProp46.xml><?xml version="1.0" encoding="utf-8"?>
<formControlPr xmlns="http://schemas.microsoft.com/office/spreadsheetml/2009/9/main" objectType="CheckBox" fmlaLink="$DQ$121" lockText="1" noThreeD="1"/>
</file>

<file path=xl/ctrlProps/ctrlProp47.xml><?xml version="1.0" encoding="utf-8"?>
<formControlPr xmlns="http://schemas.microsoft.com/office/spreadsheetml/2009/9/main" objectType="CheckBox" fmlaLink="$DQ$108" lockText="1" noThreeD="1"/>
</file>

<file path=xl/ctrlProps/ctrlProp48.xml><?xml version="1.0" encoding="utf-8"?>
<formControlPr xmlns="http://schemas.microsoft.com/office/spreadsheetml/2009/9/main" objectType="CheckBox" fmlaLink="$DQ$109" lockText="1" noThreeD="1"/>
</file>

<file path=xl/ctrlProps/ctrlProp49.xml><?xml version="1.0" encoding="utf-8"?>
<formControlPr xmlns="http://schemas.microsoft.com/office/spreadsheetml/2009/9/main" objectType="CheckBox" fmlaLink="$DQ$116" lockText="1" noThreeD="1"/>
</file>

<file path=xl/ctrlProps/ctrlProp5.xml><?xml version="1.0" encoding="utf-8"?>
<formControlPr xmlns="http://schemas.microsoft.com/office/spreadsheetml/2009/9/main" objectType="CheckBox" fmlaLink="$DQ$14" lockText="1" noThreeD="1"/>
</file>

<file path=xl/ctrlProps/ctrlProp50.xml><?xml version="1.0" encoding="utf-8"?>
<formControlPr xmlns="http://schemas.microsoft.com/office/spreadsheetml/2009/9/main" objectType="CheckBox" fmlaLink="$DQ$117" lockText="1" noThreeD="1"/>
</file>

<file path=xl/ctrlProps/ctrlProp51.xml><?xml version="1.0" encoding="utf-8"?>
<formControlPr xmlns="http://schemas.microsoft.com/office/spreadsheetml/2009/9/main" objectType="CheckBox" fmlaLink="$DQ$125" lockText="1" noThreeD="1"/>
</file>

<file path=xl/ctrlProps/ctrlProp52.xml><?xml version="1.0" encoding="utf-8"?>
<formControlPr xmlns="http://schemas.microsoft.com/office/spreadsheetml/2009/9/main" objectType="CheckBox" fmlaLink="$DQ$128" lockText="1" noThreeD="1"/>
</file>

<file path=xl/ctrlProps/ctrlProp53.xml><?xml version="1.0" encoding="utf-8"?>
<formControlPr xmlns="http://schemas.microsoft.com/office/spreadsheetml/2009/9/main" objectType="CheckBox" fmlaLink="$DQ$129" lockText="1" noThreeD="1"/>
</file>

<file path=xl/ctrlProps/ctrlProp54.xml><?xml version="1.0" encoding="utf-8"?>
<formControlPr xmlns="http://schemas.microsoft.com/office/spreadsheetml/2009/9/main" objectType="CheckBox" fmlaLink="$DQ$124" lockText="1" noThreeD="1"/>
</file>

<file path=xl/ctrlProps/ctrlProp55.xml><?xml version="1.0" encoding="utf-8"?>
<formControlPr xmlns="http://schemas.microsoft.com/office/spreadsheetml/2009/9/main" objectType="CheckBox" fmlaLink="$DQ$130" lockText="1" noThreeD="1"/>
</file>

<file path=xl/ctrlProps/ctrlProp56.xml><?xml version="1.0" encoding="utf-8"?>
<formControlPr xmlns="http://schemas.microsoft.com/office/spreadsheetml/2009/9/main" objectType="CheckBox" fmlaLink="$DQ$135" lockText="1" noThreeD="1"/>
</file>

<file path=xl/ctrlProps/ctrlProp57.xml><?xml version="1.0" encoding="utf-8"?>
<formControlPr xmlns="http://schemas.microsoft.com/office/spreadsheetml/2009/9/main" objectType="CheckBox" fmlaLink="$DQ$131" lockText="1" noThreeD="1"/>
</file>

<file path=xl/ctrlProps/ctrlProp58.xml><?xml version="1.0" encoding="utf-8"?>
<formControlPr xmlns="http://schemas.microsoft.com/office/spreadsheetml/2009/9/main" objectType="CheckBox" fmlaLink="$DQ$132" lockText="1" noThreeD="1"/>
</file>

<file path=xl/ctrlProps/ctrlProp59.xml><?xml version="1.0" encoding="utf-8"?>
<formControlPr xmlns="http://schemas.microsoft.com/office/spreadsheetml/2009/9/main" objectType="CheckBox" fmlaLink="$DQ$133" lockText="1" noThreeD="1"/>
</file>

<file path=xl/ctrlProps/ctrlProp6.xml><?xml version="1.0" encoding="utf-8"?>
<formControlPr xmlns="http://schemas.microsoft.com/office/spreadsheetml/2009/9/main" objectType="CheckBox" fmlaLink="$DQ$18" lockText="1" noThreeD="1"/>
</file>

<file path=xl/ctrlProps/ctrlProp60.xml><?xml version="1.0" encoding="utf-8"?>
<formControlPr xmlns="http://schemas.microsoft.com/office/spreadsheetml/2009/9/main" objectType="CheckBox" fmlaLink="$DQ$134" lockText="1" noThreeD="1"/>
</file>

<file path=xl/ctrlProps/ctrlProp61.xml><?xml version="1.0" encoding="utf-8"?>
<formControlPr xmlns="http://schemas.microsoft.com/office/spreadsheetml/2009/9/main" objectType="CheckBox" fmlaLink="$DQ$136" lockText="1" noThreeD="1"/>
</file>

<file path=xl/ctrlProps/ctrlProp62.xml><?xml version="1.0" encoding="utf-8"?>
<formControlPr xmlns="http://schemas.microsoft.com/office/spreadsheetml/2009/9/main" objectType="CheckBox" fmlaLink="$DQ$137" lockText="1" noThreeD="1"/>
</file>

<file path=xl/ctrlProps/ctrlProp63.xml><?xml version="1.0" encoding="utf-8"?>
<formControlPr xmlns="http://schemas.microsoft.com/office/spreadsheetml/2009/9/main" objectType="CheckBox" fmlaLink="$DQ$138" lockText="1" noThreeD="1"/>
</file>

<file path=xl/ctrlProps/ctrlProp64.xml><?xml version="1.0" encoding="utf-8"?>
<formControlPr xmlns="http://schemas.microsoft.com/office/spreadsheetml/2009/9/main" objectType="CheckBox" fmlaLink="$DQ$141" lockText="1" noThreeD="1"/>
</file>

<file path=xl/ctrlProps/ctrlProp65.xml><?xml version="1.0" encoding="utf-8"?>
<formControlPr xmlns="http://schemas.microsoft.com/office/spreadsheetml/2009/9/main" objectType="CheckBox" fmlaLink="$DQ$142" lockText="1" noThreeD="1"/>
</file>

<file path=xl/ctrlProps/ctrlProp66.xml><?xml version="1.0" encoding="utf-8"?>
<formControlPr xmlns="http://schemas.microsoft.com/office/spreadsheetml/2009/9/main" objectType="CheckBox" fmlaLink="$DQ$149" lockText="1" noThreeD="1"/>
</file>

<file path=xl/ctrlProps/ctrlProp67.xml><?xml version="1.0" encoding="utf-8"?>
<formControlPr xmlns="http://schemas.microsoft.com/office/spreadsheetml/2009/9/main" objectType="CheckBox" fmlaLink="$DQ$143" lockText="1" noThreeD="1"/>
</file>

<file path=xl/ctrlProps/ctrlProp68.xml><?xml version="1.0" encoding="utf-8"?>
<formControlPr xmlns="http://schemas.microsoft.com/office/spreadsheetml/2009/9/main" objectType="CheckBox" fmlaLink="$DQ$146" lockText="1" noThreeD="1"/>
</file>

<file path=xl/ctrlProps/ctrlProp69.xml><?xml version="1.0" encoding="utf-8"?>
<formControlPr xmlns="http://schemas.microsoft.com/office/spreadsheetml/2009/9/main" objectType="CheckBox" fmlaLink="$DQ$144" lockText="1" noThreeD="1"/>
</file>

<file path=xl/ctrlProps/ctrlProp7.xml><?xml version="1.0" encoding="utf-8"?>
<formControlPr xmlns="http://schemas.microsoft.com/office/spreadsheetml/2009/9/main" objectType="CheckBox" fmlaLink="$DQ$22" lockText="1" noThreeD="1"/>
</file>

<file path=xl/ctrlProps/ctrlProp70.xml><?xml version="1.0" encoding="utf-8"?>
<formControlPr xmlns="http://schemas.microsoft.com/office/spreadsheetml/2009/9/main" objectType="CheckBox" fmlaLink="$DQ$145" lockText="1" noThreeD="1"/>
</file>

<file path=xl/ctrlProps/ctrlProp71.xml><?xml version="1.0" encoding="utf-8"?>
<formControlPr xmlns="http://schemas.microsoft.com/office/spreadsheetml/2009/9/main" objectType="CheckBox" fmlaLink="$DQ$147" lockText="1" noThreeD="1"/>
</file>

<file path=xl/ctrlProps/ctrlProp72.xml><?xml version="1.0" encoding="utf-8"?>
<formControlPr xmlns="http://schemas.microsoft.com/office/spreadsheetml/2009/9/main" objectType="CheckBox" fmlaLink="$DQ$168" lockText="1" noThreeD="1"/>
</file>

<file path=xl/ctrlProps/ctrlProp73.xml><?xml version="1.0" encoding="utf-8"?>
<formControlPr xmlns="http://schemas.microsoft.com/office/spreadsheetml/2009/9/main" objectType="CheckBox" fmlaLink="$DQ$169" lockText="1" noThreeD="1"/>
</file>

<file path=xl/ctrlProps/ctrlProp74.xml><?xml version="1.0" encoding="utf-8"?>
<formControlPr xmlns="http://schemas.microsoft.com/office/spreadsheetml/2009/9/main" objectType="CheckBox" fmlaLink="$DQ$170" lockText="1" noThreeD="1"/>
</file>

<file path=xl/ctrlProps/ctrlProp75.xml><?xml version="1.0" encoding="utf-8"?>
<formControlPr xmlns="http://schemas.microsoft.com/office/spreadsheetml/2009/9/main" objectType="CheckBox" fmlaLink="$DQ$171" lockText="1" noThreeD="1"/>
</file>

<file path=xl/ctrlProps/ctrlProp76.xml><?xml version="1.0" encoding="utf-8"?>
<formControlPr xmlns="http://schemas.microsoft.com/office/spreadsheetml/2009/9/main" objectType="CheckBox" fmlaLink="$DQ$172" lockText="1" noThreeD="1"/>
</file>

<file path=xl/ctrlProps/ctrlProp77.xml><?xml version="1.0" encoding="utf-8"?>
<formControlPr xmlns="http://schemas.microsoft.com/office/spreadsheetml/2009/9/main" objectType="CheckBox" fmlaLink="$DQ$173" lockText="1" noThreeD="1"/>
</file>

<file path=xl/ctrlProps/ctrlProp78.xml><?xml version="1.0" encoding="utf-8"?>
<formControlPr xmlns="http://schemas.microsoft.com/office/spreadsheetml/2009/9/main" objectType="CheckBox" fmlaLink="$DQ$174" lockText="1" noThreeD="1"/>
</file>

<file path=xl/ctrlProps/ctrlProp79.xml><?xml version="1.0" encoding="utf-8"?>
<formControlPr xmlns="http://schemas.microsoft.com/office/spreadsheetml/2009/9/main" objectType="CheckBox" fmlaLink="$DQ$175" lockText="1" noThreeD="1"/>
</file>

<file path=xl/ctrlProps/ctrlProp8.xml><?xml version="1.0" encoding="utf-8"?>
<formControlPr xmlns="http://schemas.microsoft.com/office/spreadsheetml/2009/9/main" objectType="CheckBox" fmlaLink="$DQ$26" lockText="1" noThreeD="1"/>
</file>

<file path=xl/ctrlProps/ctrlProp80.xml><?xml version="1.0" encoding="utf-8"?>
<formControlPr xmlns="http://schemas.microsoft.com/office/spreadsheetml/2009/9/main" objectType="CheckBox" fmlaLink="$DQ$178" lockText="1" noThreeD="1"/>
</file>

<file path=xl/ctrlProps/ctrlProp81.xml><?xml version="1.0" encoding="utf-8"?>
<formControlPr xmlns="http://schemas.microsoft.com/office/spreadsheetml/2009/9/main" objectType="CheckBox" fmlaLink="$DQ$179" lockText="1" noThreeD="1"/>
</file>

<file path=xl/ctrlProps/ctrlProp82.xml><?xml version="1.0" encoding="utf-8"?>
<formControlPr xmlns="http://schemas.microsoft.com/office/spreadsheetml/2009/9/main" objectType="CheckBox" fmlaLink="$DQ$180" lockText="1" noThreeD="1"/>
</file>

<file path=xl/ctrlProps/ctrlProp83.xml><?xml version="1.0" encoding="utf-8"?>
<formControlPr xmlns="http://schemas.microsoft.com/office/spreadsheetml/2009/9/main" objectType="CheckBox" fmlaLink="$DQ$181" lockText="1" noThreeD="1"/>
</file>

<file path=xl/ctrlProps/ctrlProp84.xml><?xml version="1.0" encoding="utf-8"?>
<formControlPr xmlns="http://schemas.microsoft.com/office/spreadsheetml/2009/9/main" objectType="CheckBox" fmlaLink="$DQ$182" lockText="1" noThreeD="1"/>
</file>

<file path=xl/ctrlProps/ctrlProp85.xml><?xml version="1.0" encoding="utf-8"?>
<formControlPr xmlns="http://schemas.microsoft.com/office/spreadsheetml/2009/9/main" objectType="CheckBox" fmlaLink="$DQ$183" lockText="1" noThreeD="1"/>
</file>

<file path=xl/ctrlProps/ctrlProp86.xml><?xml version="1.0" encoding="utf-8"?>
<formControlPr xmlns="http://schemas.microsoft.com/office/spreadsheetml/2009/9/main" objectType="CheckBox" fmlaLink="$DQ$188" lockText="1" noThreeD="1"/>
</file>

<file path=xl/ctrlProps/ctrlProp87.xml><?xml version="1.0" encoding="utf-8"?>
<formControlPr xmlns="http://schemas.microsoft.com/office/spreadsheetml/2009/9/main" objectType="CheckBox" fmlaLink="$DQ$189" lockText="1" noThreeD="1"/>
</file>

<file path=xl/ctrlProps/ctrlProp88.xml><?xml version="1.0" encoding="utf-8"?>
<formControlPr xmlns="http://schemas.microsoft.com/office/spreadsheetml/2009/9/main" objectType="CheckBox" fmlaLink="$DQ$186" lockText="1" noThreeD="1"/>
</file>

<file path=xl/ctrlProps/ctrlProp89.xml><?xml version="1.0" encoding="utf-8"?>
<formControlPr xmlns="http://schemas.microsoft.com/office/spreadsheetml/2009/9/main" objectType="CheckBox" fmlaLink="$DQ$187" lockText="1" noThreeD="1"/>
</file>

<file path=xl/ctrlProps/ctrlProp9.xml><?xml version="1.0" encoding="utf-8"?>
<formControlPr xmlns="http://schemas.microsoft.com/office/spreadsheetml/2009/9/main" objectType="CheckBox" fmlaLink="$DQ$7" lockText="1" noThreeD="1"/>
</file>

<file path=xl/ctrlProps/ctrlProp90.xml><?xml version="1.0" encoding="utf-8"?>
<formControlPr xmlns="http://schemas.microsoft.com/office/spreadsheetml/2009/9/main" objectType="CheckBox" fmlaLink="$DQ$184" lockText="1" noThreeD="1"/>
</file>

<file path=xl/ctrlProps/ctrlProp91.xml><?xml version="1.0" encoding="utf-8"?>
<formControlPr xmlns="http://schemas.microsoft.com/office/spreadsheetml/2009/9/main" objectType="CheckBox" fmlaLink="$DQ$185" lockText="1" noThreeD="1"/>
</file>

<file path=xl/ctrlProps/ctrlProp92.xml><?xml version="1.0" encoding="utf-8"?>
<formControlPr xmlns="http://schemas.microsoft.com/office/spreadsheetml/2009/9/main" objectType="CheckBox" fmlaLink="$DQ$190" lockText="1" noThreeD="1"/>
</file>

<file path=xl/ctrlProps/ctrlProp93.xml><?xml version="1.0" encoding="utf-8"?>
<formControlPr xmlns="http://schemas.microsoft.com/office/spreadsheetml/2009/9/main" objectType="CheckBox" fmlaLink="$DQ$194" lockText="1" noThreeD="1"/>
</file>

<file path=xl/ctrlProps/ctrlProp94.xml><?xml version="1.0" encoding="utf-8"?>
<formControlPr xmlns="http://schemas.microsoft.com/office/spreadsheetml/2009/9/main" objectType="CheckBox" fmlaLink="$DQ$191" lockText="1" noThreeD="1"/>
</file>

<file path=xl/ctrlProps/ctrlProp95.xml><?xml version="1.0" encoding="utf-8"?>
<formControlPr xmlns="http://schemas.microsoft.com/office/spreadsheetml/2009/9/main" objectType="CheckBox" fmlaLink="$DQ$192" lockText="1" noThreeD="1"/>
</file>

<file path=xl/ctrlProps/ctrlProp96.xml><?xml version="1.0" encoding="utf-8"?>
<formControlPr xmlns="http://schemas.microsoft.com/office/spreadsheetml/2009/9/main" objectType="CheckBox" fmlaLink="$DQ$193" lockText="1" noThreeD="1"/>
</file>

<file path=xl/ctrlProps/ctrlProp97.xml><?xml version="1.0" encoding="utf-8"?>
<formControlPr xmlns="http://schemas.microsoft.com/office/spreadsheetml/2009/9/main" objectType="CheckBox" fmlaLink="$DQ$196" lockText="1" noThreeD="1"/>
</file>

<file path=xl/ctrlProps/ctrlProp98.xml><?xml version="1.0" encoding="utf-8"?>
<formControlPr xmlns="http://schemas.microsoft.com/office/spreadsheetml/2009/9/main" objectType="CheckBox" fmlaLink="$DQ$195" lockText="1" noThreeD="1"/>
</file>

<file path=xl/ctrlProps/ctrlProp99.xml><?xml version="1.0" encoding="utf-8"?>
<formControlPr xmlns="http://schemas.microsoft.com/office/spreadsheetml/2009/9/main" objectType="CheckBox" fmlaLink="$DQ$197"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95250</xdr:colOff>
      <xdr:row>12</xdr:row>
      <xdr:rowOff>123825</xdr:rowOff>
    </xdr:from>
    <xdr:to>
      <xdr:col>3</xdr:col>
      <xdr:colOff>776864</xdr:colOff>
      <xdr:row>20</xdr:row>
      <xdr:rowOff>385897</xdr:rowOff>
    </xdr:to>
    <xdr:pic>
      <xdr:nvPicPr>
        <xdr:cNvPr id="3" name="図 6">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8125" y="4467225"/>
          <a:ext cx="1872239" cy="26814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20</xdr:col>
          <xdr:colOff>57150</xdr:colOff>
          <xdr:row>19</xdr:row>
          <xdr:rowOff>38100</xdr:rowOff>
        </xdr:from>
        <xdr:to>
          <xdr:col>21</xdr:col>
          <xdr:colOff>104775</xdr:colOff>
          <xdr:row>19</xdr:row>
          <xdr:rowOff>180975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1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49</xdr:row>
          <xdr:rowOff>38100</xdr:rowOff>
        </xdr:from>
        <xdr:to>
          <xdr:col>11</xdr:col>
          <xdr:colOff>152400</xdr:colOff>
          <xdr:row>49</xdr:row>
          <xdr:rowOff>180975</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1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142875</xdr:colOff>
          <xdr:row>81</xdr:row>
          <xdr:rowOff>38100</xdr:rowOff>
        </xdr:from>
        <xdr:to>
          <xdr:col>23</xdr:col>
          <xdr:colOff>9525</xdr:colOff>
          <xdr:row>81</xdr:row>
          <xdr:rowOff>180975</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1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20</xdr:row>
          <xdr:rowOff>28575</xdr:rowOff>
        </xdr:from>
        <xdr:to>
          <xdr:col>21</xdr:col>
          <xdr:colOff>104775</xdr:colOff>
          <xdr:row>20</xdr:row>
          <xdr:rowOff>180975</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1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21</xdr:row>
          <xdr:rowOff>38100</xdr:rowOff>
        </xdr:from>
        <xdr:to>
          <xdr:col>21</xdr:col>
          <xdr:colOff>104775</xdr:colOff>
          <xdr:row>21</xdr:row>
          <xdr:rowOff>180975</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1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22</xdr:row>
          <xdr:rowOff>28575</xdr:rowOff>
        </xdr:from>
        <xdr:to>
          <xdr:col>21</xdr:col>
          <xdr:colOff>104775</xdr:colOff>
          <xdr:row>22</xdr:row>
          <xdr:rowOff>180975</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1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23</xdr:row>
          <xdr:rowOff>38100</xdr:rowOff>
        </xdr:from>
        <xdr:to>
          <xdr:col>21</xdr:col>
          <xdr:colOff>104775</xdr:colOff>
          <xdr:row>23</xdr:row>
          <xdr:rowOff>180975</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1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24</xdr:row>
          <xdr:rowOff>28575</xdr:rowOff>
        </xdr:from>
        <xdr:to>
          <xdr:col>21</xdr:col>
          <xdr:colOff>104775</xdr:colOff>
          <xdr:row>24</xdr:row>
          <xdr:rowOff>180975</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1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19</xdr:row>
          <xdr:rowOff>38100</xdr:rowOff>
        </xdr:from>
        <xdr:to>
          <xdr:col>28</xdr:col>
          <xdr:colOff>9525</xdr:colOff>
          <xdr:row>19</xdr:row>
          <xdr:rowOff>180975</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1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20</xdr:row>
          <xdr:rowOff>28575</xdr:rowOff>
        </xdr:from>
        <xdr:to>
          <xdr:col>28</xdr:col>
          <xdr:colOff>9525</xdr:colOff>
          <xdr:row>20</xdr:row>
          <xdr:rowOff>180975</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1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21</xdr:row>
          <xdr:rowOff>38100</xdr:rowOff>
        </xdr:from>
        <xdr:to>
          <xdr:col>28</xdr:col>
          <xdr:colOff>9525</xdr:colOff>
          <xdr:row>21</xdr:row>
          <xdr:rowOff>180975</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1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22</xdr:row>
          <xdr:rowOff>28575</xdr:rowOff>
        </xdr:from>
        <xdr:to>
          <xdr:col>28</xdr:col>
          <xdr:colOff>9525</xdr:colOff>
          <xdr:row>22</xdr:row>
          <xdr:rowOff>180975</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1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23</xdr:row>
          <xdr:rowOff>38100</xdr:rowOff>
        </xdr:from>
        <xdr:to>
          <xdr:col>28</xdr:col>
          <xdr:colOff>9525</xdr:colOff>
          <xdr:row>23</xdr:row>
          <xdr:rowOff>180975</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1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24</xdr:row>
          <xdr:rowOff>28575</xdr:rowOff>
        </xdr:from>
        <xdr:to>
          <xdr:col>28</xdr:col>
          <xdr:colOff>9525</xdr:colOff>
          <xdr:row>24</xdr:row>
          <xdr:rowOff>180975</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1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47625</xdr:colOff>
          <xdr:row>19</xdr:row>
          <xdr:rowOff>38100</xdr:rowOff>
        </xdr:from>
        <xdr:to>
          <xdr:col>33</xdr:col>
          <xdr:colOff>85725</xdr:colOff>
          <xdr:row>19</xdr:row>
          <xdr:rowOff>180975</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1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47625</xdr:colOff>
          <xdr:row>20</xdr:row>
          <xdr:rowOff>28575</xdr:rowOff>
        </xdr:from>
        <xdr:to>
          <xdr:col>33</xdr:col>
          <xdr:colOff>85725</xdr:colOff>
          <xdr:row>20</xdr:row>
          <xdr:rowOff>180975</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1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47625</xdr:colOff>
          <xdr:row>21</xdr:row>
          <xdr:rowOff>38100</xdr:rowOff>
        </xdr:from>
        <xdr:to>
          <xdr:col>33</xdr:col>
          <xdr:colOff>85725</xdr:colOff>
          <xdr:row>21</xdr:row>
          <xdr:rowOff>180975</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1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47625</xdr:colOff>
          <xdr:row>22</xdr:row>
          <xdr:rowOff>28575</xdr:rowOff>
        </xdr:from>
        <xdr:to>
          <xdr:col>33</xdr:col>
          <xdr:colOff>85725</xdr:colOff>
          <xdr:row>22</xdr:row>
          <xdr:rowOff>180975</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1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47625</xdr:colOff>
          <xdr:row>23</xdr:row>
          <xdr:rowOff>38100</xdr:rowOff>
        </xdr:from>
        <xdr:to>
          <xdr:col>33</xdr:col>
          <xdr:colOff>85725</xdr:colOff>
          <xdr:row>23</xdr:row>
          <xdr:rowOff>180975</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1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47625</xdr:colOff>
          <xdr:row>24</xdr:row>
          <xdr:rowOff>28575</xdr:rowOff>
        </xdr:from>
        <xdr:to>
          <xdr:col>33</xdr:col>
          <xdr:colOff>85725</xdr:colOff>
          <xdr:row>24</xdr:row>
          <xdr:rowOff>180975</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1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57150</xdr:colOff>
          <xdr:row>19</xdr:row>
          <xdr:rowOff>38100</xdr:rowOff>
        </xdr:from>
        <xdr:to>
          <xdr:col>37</xdr:col>
          <xdr:colOff>104775</xdr:colOff>
          <xdr:row>19</xdr:row>
          <xdr:rowOff>180975</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1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57150</xdr:colOff>
          <xdr:row>20</xdr:row>
          <xdr:rowOff>28575</xdr:rowOff>
        </xdr:from>
        <xdr:to>
          <xdr:col>37</xdr:col>
          <xdr:colOff>104775</xdr:colOff>
          <xdr:row>20</xdr:row>
          <xdr:rowOff>180975</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1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57150</xdr:colOff>
          <xdr:row>21</xdr:row>
          <xdr:rowOff>38100</xdr:rowOff>
        </xdr:from>
        <xdr:to>
          <xdr:col>37</xdr:col>
          <xdr:colOff>104775</xdr:colOff>
          <xdr:row>21</xdr:row>
          <xdr:rowOff>180975</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id="{00000000-0008-0000-01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57150</xdr:colOff>
          <xdr:row>22</xdr:row>
          <xdr:rowOff>28575</xdr:rowOff>
        </xdr:from>
        <xdr:to>
          <xdr:col>37</xdr:col>
          <xdr:colOff>104775</xdr:colOff>
          <xdr:row>22</xdr:row>
          <xdr:rowOff>180975</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1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57150</xdr:colOff>
          <xdr:row>23</xdr:row>
          <xdr:rowOff>38100</xdr:rowOff>
        </xdr:from>
        <xdr:to>
          <xdr:col>37</xdr:col>
          <xdr:colOff>104775</xdr:colOff>
          <xdr:row>23</xdr:row>
          <xdr:rowOff>180975</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1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57150</xdr:colOff>
          <xdr:row>24</xdr:row>
          <xdr:rowOff>28575</xdr:rowOff>
        </xdr:from>
        <xdr:to>
          <xdr:col>37</xdr:col>
          <xdr:colOff>104775</xdr:colOff>
          <xdr:row>24</xdr:row>
          <xdr:rowOff>180975</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1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46</xdr:row>
          <xdr:rowOff>38100</xdr:rowOff>
        </xdr:from>
        <xdr:to>
          <xdr:col>12</xdr:col>
          <xdr:colOff>9525</xdr:colOff>
          <xdr:row>46</xdr:row>
          <xdr:rowOff>180975</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1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47</xdr:row>
          <xdr:rowOff>38100</xdr:rowOff>
        </xdr:from>
        <xdr:to>
          <xdr:col>12</xdr:col>
          <xdr:colOff>9525</xdr:colOff>
          <xdr:row>47</xdr:row>
          <xdr:rowOff>180975</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1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46</xdr:row>
          <xdr:rowOff>47625</xdr:rowOff>
        </xdr:from>
        <xdr:to>
          <xdr:col>24</xdr:col>
          <xdr:colOff>38100</xdr:colOff>
          <xdr:row>46</xdr:row>
          <xdr:rowOff>190500</xdr:rowOff>
        </xdr:to>
        <xdr:sp macro="" textlink="">
          <xdr:nvSpPr>
            <xdr:cNvPr id="1071" name="Check Box 47" hidden="1">
              <a:extLst>
                <a:ext uri="{63B3BB69-23CF-44E3-9099-C40C66FF867C}">
                  <a14:compatExt spid="_x0000_s1071"/>
                </a:ext>
                <a:ext uri="{FF2B5EF4-FFF2-40B4-BE49-F238E27FC236}">
                  <a16:creationId xmlns:a16="http://schemas.microsoft.com/office/drawing/2014/main" id="{00000000-0008-0000-01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46</xdr:row>
          <xdr:rowOff>47625</xdr:rowOff>
        </xdr:from>
        <xdr:to>
          <xdr:col>28</xdr:col>
          <xdr:colOff>9525</xdr:colOff>
          <xdr:row>46</xdr:row>
          <xdr:rowOff>190500</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1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152400</xdr:colOff>
          <xdr:row>46</xdr:row>
          <xdr:rowOff>47625</xdr:rowOff>
        </xdr:from>
        <xdr:to>
          <xdr:col>32</xdr:col>
          <xdr:colOff>9525</xdr:colOff>
          <xdr:row>46</xdr:row>
          <xdr:rowOff>190500</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1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50</xdr:row>
          <xdr:rowOff>38100</xdr:rowOff>
        </xdr:from>
        <xdr:to>
          <xdr:col>12</xdr:col>
          <xdr:colOff>9525</xdr:colOff>
          <xdr:row>50</xdr:row>
          <xdr:rowOff>180975</xdr:rowOff>
        </xdr:to>
        <xdr:sp macro="" textlink="">
          <xdr:nvSpPr>
            <xdr:cNvPr id="1076" name="Check Box 52" hidden="1">
              <a:extLst>
                <a:ext uri="{63B3BB69-23CF-44E3-9099-C40C66FF867C}">
                  <a14:compatExt spid="_x0000_s1076"/>
                </a:ext>
                <a:ext uri="{FF2B5EF4-FFF2-40B4-BE49-F238E27FC236}">
                  <a16:creationId xmlns:a16="http://schemas.microsoft.com/office/drawing/2014/main" id="{00000000-0008-0000-0100-00003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51</xdr:row>
          <xdr:rowOff>38100</xdr:rowOff>
        </xdr:from>
        <xdr:to>
          <xdr:col>12</xdr:col>
          <xdr:colOff>9525</xdr:colOff>
          <xdr:row>51</xdr:row>
          <xdr:rowOff>180975</xdr:rowOff>
        </xdr:to>
        <xdr:sp macro="" textlink="">
          <xdr:nvSpPr>
            <xdr:cNvPr id="1077" name="Check Box 53" hidden="1">
              <a:extLst>
                <a:ext uri="{63B3BB69-23CF-44E3-9099-C40C66FF867C}">
                  <a14:compatExt spid="_x0000_s1077"/>
                </a:ext>
                <a:ext uri="{FF2B5EF4-FFF2-40B4-BE49-F238E27FC236}">
                  <a16:creationId xmlns:a16="http://schemas.microsoft.com/office/drawing/2014/main" id="{00000000-0008-0000-0100-00003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52</xdr:row>
          <xdr:rowOff>47625</xdr:rowOff>
        </xdr:from>
        <xdr:to>
          <xdr:col>17</xdr:col>
          <xdr:colOff>9525</xdr:colOff>
          <xdr:row>52</xdr:row>
          <xdr:rowOff>190500</xdr:rowOff>
        </xdr:to>
        <xdr:sp macro="" textlink="">
          <xdr:nvSpPr>
            <xdr:cNvPr id="1078" name="Check Box 54" hidden="1">
              <a:extLst>
                <a:ext uri="{63B3BB69-23CF-44E3-9099-C40C66FF867C}">
                  <a14:compatExt spid="_x0000_s1078"/>
                </a:ext>
                <a:ext uri="{FF2B5EF4-FFF2-40B4-BE49-F238E27FC236}">
                  <a16:creationId xmlns:a16="http://schemas.microsoft.com/office/drawing/2014/main" id="{00000000-0008-0000-0100-00003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142875</xdr:colOff>
          <xdr:row>52</xdr:row>
          <xdr:rowOff>47625</xdr:rowOff>
        </xdr:from>
        <xdr:to>
          <xdr:col>26</xdr:col>
          <xdr:colOff>9525</xdr:colOff>
          <xdr:row>52</xdr:row>
          <xdr:rowOff>190500</xdr:rowOff>
        </xdr:to>
        <xdr:sp macro="" textlink="">
          <xdr:nvSpPr>
            <xdr:cNvPr id="1079" name="Check Box 55" hidden="1">
              <a:extLst>
                <a:ext uri="{63B3BB69-23CF-44E3-9099-C40C66FF867C}">
                  <a14:compatExt spid="_x0000_s1079"/>
                </a:ext>
                <a:ext uri="{FF2B5EF4-FFF2-40B4-BE49-F238E27FC236}">
                  <a16:creationId xmlns:a16="http://schemas.microsoft.com/office/drawing/2014/main" id="{00000000-0008-0000-0100-00003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53</xdr:row>
          <xdr:rowOff>47625</xdr:rowOff>
        </xdr:from>
        <xdr:to>
          <xdr:col>17</xdr:col>
          <xdr:colOff>9525</xdr:colOff>
          <xdr:row>53</xdr:row>
          <xdr:rowOff>190500</xdr:rowOff>
        </xdr:to>
        <xdr:sp macro="" textlink="">
          <xdr:nvSpPr>
            <xdr:cNvPr id="1080" name="Check Box 56" hidden="1">
              <a:extLst>
                <a:ext uri="{63B3BB69-23CF-44E3-9099-C40C66FF867C}">
                  <a14:compatExt spid="_x0000_s1080"/>
                </a:ext>
                <a:ext uri="{FF2B5EF4-FFF2-40B4-BE49-F238E27FC236}">
                  <a16:creationId xmlns:a16="http://schemas.microsoft.com/office/drawing/2014/main" id="{00000000-0008-0000-0100-00003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54</xdr:row>
          <xdr:rowOff>47625</xdr:rowOff>
        </xdr:from>
        <xdr:to>
          <xdr:col>17</xdr:col>
          <xdr:colOff>9525</xdr:colOff>
          <xdr:row>54</xdr:row>
          <xdr:rowOff>190500</xdr:rowOff>
        </xdr:to>
        <xdr:sp macro="" textlink="">
          <xdr:nvSpPr>
            <xdr:cNvPr id="1081" name="Check Box 57" hidden="1">
              <a:extLst>
                <a:ext uri="{63B3BB69-23CF-44E3-9099-C40C66FF867C}">
                  <a14:compatExt spid="_x0000_s1081"/>
                </a:ext>
                <a:ext uri="{FF2B5EF4-FFF2-40B4-BE49-F238E27FC236}">
                  <a16:creationId xmlns:a16="http://schemas.microsoft.com/office/drawing/2014/main" id="{00000000-0008-0000-0100-00003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55</xdr:row>
          <xdr:rowOff>47625</xdr:rowOff>
        </xdr:from>
        <xdr:to>
          <xdr:col>17</xdr:col>
          <xdr:colOff>9525</xdr:colOff>
          <xdr:row>55</xdr:row>
          <xdr:rowOff>190500</xdr:rowOff>
        </xdr:to>
        <xdr:sp macro="" textlink="">
          <xdr:nvSpPr>
            <xdr:cNvPr id="1082" name="Check Box 58" hidden="1">
              <a:extLst>
                <a:ext uri="{63B3BB69-23CF-44E3-9099-C40C66FF867C}">
                  <a14:compatExt spid="_x0000_s1082"/>
                </a:ext>
                <a:ext uri="{FF2B5EF4-FFF2-40B4-BE49-F238E27FC236}">
                  <a16:creationId xmlns:a16="http://schemas.microsoft.com/office/drawing/2014/main" id="{00000000-0008-0000-0100-00003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73</xdr:row>
          <xdr:rowOff>38100</xdr:rowOff>
        </xdr:from>
        <xdr:to>
          <xdr:col>12</xdr:col>
          <xdr:colOff>9525</xdr:colOff>
          <xdr:row>73</xdr:row>
          <xdr:rowOff>180975</xdr:rowOff>
        </xdr:to>
        <xdr:sp macro="" textlink="">
          <xdr:nvSpPr>
            <xdr:cNvPr id="1083" name="Check Box 59" hidden="1">
              <a:extLst>
                <a:ext uri="{63B3BB69-23CF-44E3-9099-C40C66FF867C}">
                  <a14:compatExt spid="_x0000_s1083"/>
                </a:ext>
                <a:ext uri="{FF2B5EF4-FFF2-40B4-BE49-F238E27FC236}">
                  <a16:creationId xmlns:a16="http://schemas.microsoft.com/office/drawing/2014/main" id="{00000000-0008-0000-0100-00003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74</xdr:row>
          <xdr:rowOff>38100</xdr:rowOff>
        </xdr:from>
        <xdr:to>
          <xdr:col>12</xdr:col>
          <xdr:colOff>9525</xdr:colOff>
          <xdr:row>74</xdr:row>
          <xdr:rowOff>180975</xdr:rowOff>
        </xdr:to>
        <xdr:sp macro="" textlink="">
          <xdr:nvSpPr>
            <xdr:cNvPr id="1084" name="Check Box 60" hidden="1">
              <a:extLst>
                <a:ext uri="{63B3BB69-23CF-44E3-9099-C40C66FF867C}">
                  <a14:compatExt spid="_x0000_s1084"/>
                </a:ext>
                <a:ext uri="{FF2B5EF4-FFF2-40B4-BE49-F238E27FC236}">
                  <a16:creationId xmlns:a16="http://schemas.microsoft.com/office/drawing/2014/main" id="{00000000-0008-0000-0100-00003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75</xdr:row>
          <xdr:rowOff>47625</xdr:rowOff>
        </xdr:from>
        <xdr:to>
          <xdr:col>12</xdr:col>
          <xdr:colOff>9525</xdr:colOff>
          <xdr:row>75</xdr:row>
          <xdr:rowOff>190500</xdr:rowOff>
        </xdr:to>
        <xdr:sp macro="" textlink="">
          <xdr:nvSpPr>
            <xdr:cNvPr id="1085" name="Check Box 61" hidden="1">
              <a:extLst>
                <a:ext uri="{63B3BB69-23CF-44E3-9099-C40C66FF867C}">
                  <a14:compatExt spid="_x0000_s1085"/>
                </a:ext>
                <a:ext uri="{FF2B5EF4-FFF2-40B4-BE49-F238E27FC236}">
                  <a16:creationId xmlns:a16="http://schemas.microsoft.com/office/drawing/2014/main" id="{00000000-0008-0000-0100-00003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76</xdr:row>
          <xdr:rowOff>38100</xdr:rowOff>
        </xdr:from>
        <xdr:to>
          <xdr:col>12</xdr:col>
          <xdr:colOff>9525</xdr:colOff>
          <xdr:row>76</xdr:row>
          <xdr:rowOff>180975</xdr:rowOff>
        </xdr:to>
        <xdr:sp macro="" textlink="">
          <xdr:nvSpPr>
            <xdr:cNvPr id="1086" name="Check Box 62" hidden="1">
              <a:extLst>
                <a:ext uri="{63B3BB69-23CF-44E3-9099-C40C66FF867C}">
                  <a14:compatExt spid="_x0000_s1086"/>
                </a:ext>
                <a:ext uri="{FF2B5EF4-FFF2-40B4-BE49-F238E27FC236}">
                  <a16:creationId xmlns:a16="http://schemas.microsoft.com/office/drawing/2014/main" id="{00000000-0008-0000-0100-00003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77</xdr:row>
          <xdr:rowOff>38100</xdr:rowOff>
        </xdr:from>
        <xdr:to>
          <xdr:col>12</xdr:col>
          <xdr:colOff>9525</xdr:colOff>
          <xdr:row>77</xdr:row>
          <xdr:rowOff>180975</xdr:rowOff>
        </xdr:to>
        <xdr:sp macro="" textlink="">
          <xdr:nvSpPr>
            <xdr:cNvPr id="1087" name="Check Box 63" hidden="1">
              <a:extLst>
                <a:ext uri="{63B3BB69-23CF-44E3-9099-C40C66FF867C}">
                  <a14:compatExt spid="_x0000_s1087"/>
                </a:ext>
                <a:ext uri="{FF2B5EF4-FFF2-40B4-BE49-F238E27FC236}">
                  <a16:creationId xmlns:a16="http://schemas.microsoft.com/office/drawing/2014/main" id="{00000000-0008-0000-0100-00003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78</xdr:row>
          <xdr:rowOff>38100</xdr:rowOff>
        </xdr:from>
        <xdr:to>
          <xdr:col>12</xdr:col>
          <xdr:colOff>9525</xdr:colOff>
          <xdr:row>78</xdr:row>
          <xdr:rowOff>180975</xdr:rowOff>
        </xdr:to>
        <xdr:sp macro="" textlink="">
          <xdr:nvSpPr>
            <xdr:cNvPr id="1088" name="Check Box 64" hidden="1">
              <a:extLst>
                <a:ext uri="{63B3BB69-23CF-44E3-9099-C40C66FF867C}">
                  <a14:compatExt spid="_x0000_s1088"/>
                </a:ext>
                <a:ext uri="{FF2B5EF4-FFF2-40B4-BE49-F238E27FC236}">
                  <a16:creationId xmlns:a16="http://schemas.microsoft.com/office/drawing/2014/main" id="{00000000-0008-0000-0100-00004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79</xdr:row>
          <xdr:rowOff>47625</xdr:rowOff>
        </xdr:from>
        <xdr:to>
          <xdr:col>12</xdr:col>
          <xdr:colOff>9525</xdr:colOff>
          <xdr:row>79</xdr:row>
          <xdr:rowOff>190500</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100-00004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80</xdr:row>
          <xdr:rowOff>38100</xdr:rowOff>
        </xdr:from>
        <xdr:to>
          <xdr:col>12</xdr:col>
          <xdr:colOff>9525</xdr:colOff>
          <xdr:row>80</xdr:row>
          <xdr:rowOff>180975</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100-00004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142875</xdr:colOff>
          <xdr:row>73</xdr:row>
          <xdr:rowOff>38100</xdr:rowOff>
        </xdr:from>
        <xdr:to>
          <xdr:col>23</xdr:col>
          <xdr:colOff>9525</xdr:colOff>
          <xdr:row>73</xdr:row>
          <xdr:rowOff>180975</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id="{00000000-0008-0000-0100-00004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142875</xdr:colOff>
          <xdr:row>73</xdr:row>
          <xdr:rowOff>38100</xdr:rowOff>
        </xdr:from>
        <xdr:to>
          <xdr:col>32</xdr:col>
          <xdr:colOff>9525</xdr:colOff>
          <xdr:row>73</xdr:row>
          <xdr:rowOff>180975</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id="{00000000-0008-0000-0100-00004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142875</xdr:colOff>
          <xdr:row>77</xdr:row>
          <xdr:rowOff>38100</xdr:rowOff>
        </xdr:from>
        <xdr:to>
          <xdr:col>23</xdr:col>
          <xdr:colOff>9525</xdr:colOff>
          <xdr:row>77</xdr:row>
          <xdr:rowOff>180975</xdr:rowOff>
        </xdr:to>
        <xdr:sp macro="" textlink="">
          <xdr:nvSpPr>
            <xdr:cNvPr id="1093" name="Check Box 69" hidden="1">
              <a:extLst>
                <a:ext uri="{63B3BB69-23CF-44E3-9099-C40C66FF867C}">
                  <a14:compatExt spid="_x0000_s1093"/>
                </a:ext>
                <a:ext uri="{FF2B5EF4-FFF2-40B4-BE49-F238E27FC236}">
                  <a16:creationId xmlns:a16="http://schemas.microsoft.com/office/drawing/2014/main" id="{00000000-0008-0000-0100-00004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142875</xdr:colOff>
          <xdr:row>77</xdr:row>
          <xdr:rowOff>38100</xdr:rowOff>
        </xdr:from>
        <xdr:to>
          <xdr:col>31</xdr:col>
          <xdr:colOff>9525</xdr:colOff>
          <xdr:row>77</xdr:row>
          <xdr:rowOff>180975</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100-00004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82</xdr:row>
          <xdr:rowOff>38100</xdr:rowOff>
        </xdr:from>
        <xdr:to>
          <xdr:col>12</xdr:col>
          <xdr:colOff>9525</xdr:colOff>
          <xdr:row>82</xdr:row>
          <xdr:rowOff>180975</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100-00004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83</xdr:row>
          <xdr:rowOff>47625</xdr:rowOff>
        </xdr:from>
        <xdr:to>
          <xdr:col>12</xdr:col>
          <xdr:colOff>9525</xdr:colOff>
          <xdr:row>83</xdr:row>
          <xdr:rowOff>190500</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100-00004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84</xdr:row>
          <xdr:rowOff>38100</xdr:rowOff>
        </xdr:from>
        <xdr:to>
          <xdr:col>12</xdr:col>
          <xdr:colOff>9525</xdr:colOff>
          <xdr:row>84</xdr:row>
          <xdr:rowOff>180975</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100-00004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142875</xdr:colOff>
          <xdr:row>81</xdr:row>
          <xdr:rowOff>38100</xdr:rowOff>
        </xdr:from>
        <xdr:to>
          <xdr:col>32</xdr:col>
          <xdr:colOff>9525</xdr:colOff>
          <xdr:row>81</xdr:row>
          <xdr:rowOff>180975</xdr:rowOff>
        </xdr:to>
        <xdr:sp macro="" textlink="">
          <xdr:nvSpPr>
            <xdr:cNvPr id="1101" name="Check Box 77" hidden="1">
              <a:extLst>
                <a:ext uri="{63B3BB69-23CF-44E3-9099-C40C66FF867C}">
                  <a14:compatExt spid="_x0000_s1101"/>
                </a:ext>
                <a:ext uri="{FF2B5EF4-FFF2-40B4-BE49-F238E27FC236}">
                  <a16:creationId xmlns:a16="http://schemas.microsoft.com/office/drawing/2014/main" id="{00000000-0008-0000-0100-00004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85</xdr:row>
          <xdr:rowOff>38100</xdr:rowOff>
        </xdr:from>
        <xdr:to>
          <xdr:col>12</xdr:col>
          <xdr:colOff>9525</xdr:colOff>
          <xdr:row>85</xdr:row>
          <xdr:rowOff>180975</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id="{00000000-0008-0000-0100-00004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87</xdr:row>
          <xdr:rowOff>38100</xdr:rowOff>
        </xdr:from>
        <xdr:to>
          <xdr:col>12</xdr:col>
          <xdr:colOff>9525</xdr:colOff>
          <xdr:row>87</xdr:row>
          <xdr:rowOff>180975</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100-00004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142875</xdr:colOff>
          <xdr:row>86</xdr:row>
          <xdr:rowOff>38100</xdr:rowOff>
        </xdr:from>
        <xdr:to>
          <xdr:col>23</xdr:col>
          <xdr:colOff>9525</xdr:colOff>
          <xdr:row>86</xdr:row>
          <xdr:rowOff>180975</xdr:rowOff>
        </xdr:to>
        <xdr:sp macro="" textlink="">
          <xdr:nvSpPr>
            <xdr:cNvPr id="1104" name="Check Box 80" hidden="1">
              <a:extLst>
                <a:ext uri="{63B3BB69-23CF-44E3-9099-C40C66FF867C}">
                  <a14:compatExt spid="_x0000_s1104"/>
                </a:ext>
                <a:ext uri="{FF2B5EF4-FFF2-40B4-BE49-F238E27FC236}">
                  <a16:creationId xmlns:a16="http://schemas.microsoft.com/office/drawing/2014/main" id="{00000000-0008-0000-0100-00005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142875</xdr:colOff>
          <xdr:row>86</xdr:row>
          <xdr:rowOff>38100</xdr:rowOff>
        </xdr:from>
        <xdr:to>
          <xdr:col>27</xdr:col>
          <xdr:colOff>9525</xdr:colOff>
          <xdr:row>86</xdr:row>
          <xdr:rowOff>180975</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id="{00000000-0008-0000-0100-00005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9525</xdr:colOff>
          <xdr:row>86</xdr:row>
          <xdr:rowOff>38100</xdr:rowOff>
        </xdr:from>
        <xdr:to>
          <xdr:col>32</xdr:col>
          <xdr:colOff>57150</xdr:colOff>
          <xdr:row>86</xdr:row>
          <xdr:rowOff>180975</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100-00005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142875</xdr:colOff>
          <xdr:row>86</xdr:row>
          <xdr:rowOff>38100</xdr:rowOff>
        </xdr:from>
        <xdr:to>
          <xdr:col>36</xdr:col>
          <xdr:colOff>9525</xdr:colOff>
          <xdr:row>86</xdr:row>
          <xdr:rowOff>180975</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100-00005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142875</xdr:colOff>
          <xdr:row>88</xdr:row>
          <xdr:rowOff>38100</xdr:rowOff>
        </xdr:from>
        <xdr:to>
          <xdr:col>16</xdr:col>
          <xdr:colOff>9525</xdr:colOff>
          <xdr:row>88</xdr:row>
          <xdr:rowOff>180975</xdr:rowOff>
        </xdr:to>
        <xdr:sp macro="" textlink="">
          <xdr:nvSpPr>
            <xdr:cNvPr id="1108" name="Check Box 84" hidden="1">
              <a:extLst>
                <a:ext uri="{63B3BB69-23CF-44E3-9099-C40C66FF867C}">
                  <a14:compatExt spid="_x0000_s1108"/>
                </a:ext>
                <a:ext uri="{FF2B5EF4-FFF2-40B4-BE49-F238E27FC236}">
                  <a16:creationId xmlns:a16="http://schemas.microsoft.com/office/drawing/2014/main" id="{00000000-0008-0000-0100-00005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142875</xdr:colOff>
          <xdr:row>88</xdr:row>
          <xdr:rowOff>38100</xdr:rowOff>
        </xdr:from>
        <xdr:to>
          <xdr:col>19</xdr:col>
          <xdr:colOff>9525</xdr:colOff>
          <xdr:row>88</xdr:row>
          <xdr:rowOff>180975</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100-00005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142875</xdr:colOff>
          <xdr:row>88</xdr:row>
          <xdr:rowOff>38100</xdr:rowOff>
        </xdr:from>
        <xdr:to>
          <xdr:col>22</xdr:col>
          <xdr:colOff>9525</xdr:colOff>
          <xdr:row>88</xdr:row>
          <xdr:rowOff>180975</xdr:rowOff>
        </xdr:to>
        <xdr:sp macro="" textlink="">
          <xdr:nvSpPr>
            <xdr:cNvPr id="1111" name="Check Box 87" hidden="1">
              <a:extLst>
                <a:ext uri="{63B3BB69-23CF-44E3-9099-C40C66FF867C}">
                  <a14:compatExt spid="_x0000_s1111"/>
                </a:ext>
                <a:ext uri="{FF2B5EF4-FFF2-40B4-BE49-F238E27FC236}">
                  <a16:creationId xmlns:a16="http://schemas.microsoft.com/office/drawing/2014/main" id="{00000000-0008-0000-0100-00005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xdr:colOff>
          <xdr:row>88</xdr:row>
          <xdr:rowOff>38100</xdr:rowOff>
        </xdr:from>
        <xdr:to>
          <xdr:col>27</xdr:col>
          <xdr:colOff>57150</xdr:colOff>
          <xdr:row>88</xdr:row>
          <xdr:rowOff>180975</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id="{00000000-0008-0000-0100-00005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142875</xdr:colOff>
          <xdr:row>90</xdr:row>
          <xdr:rowOff>38100</xdr:rowOff>
        </xdr:from>
        <xdr:to>
          <xdr:col>16</xdr:col>
          <xdr:colOff>9525</xdr:colOff>
          <xdr:row>90</xdr:row>
          <xdr:rowOff>180975</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id="{00000000-0008-0000-0100-00005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xdr:colOff>
          <xdr:row>90</xdr:row>
          <xdr:rowOff>38100</xdr:rowOff>
        </xdr:from>
        <xdr:to>
          <xdr:col>19</xdr:col>
          <xdr:colOff>57150</xdr:colOff>
          <xdr:row>90</xdr:row>
          <xdr:rowOff>180975</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id="{00000000-0008-0000-0100-00005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57150</xdr:colOff>
          <xdr:row>91</xdr:row>
          <xdr:rowOff>38100</xdr:rowOff>
        </xdr:from>
        <xdr:to>
          <xdr:col>24</xdr:col>
          <xdr:colOff>104775</xdr:colOff>
          <xdr:row>91</xdr:row>
          <xdr:rowOff>180975</xdr:rowOff>
        </xdr:to>
        <xdr:sp macro="" textlink="">
          <xdr:nvSpPr>
            <xdr:cNvPr id="1115" name="Check Box 91" hidden="1">
              <a:extLst>
                <a:ext uri="{63B3BB69-23CF-44E3-9099-C40C66FF867C}">
                  <a14:compatExt spid="_x0000_s1115"/>
                </a:ext>
                <a:ext uri="{FF2B5EF4-FFF2-40B4-BE49-F238E27FC236}">
                  <a16:creationId xmlns:a16="http://schemas.microsoft.com/office/drawing/2014/main" id="{00000000-0008-0000-0100-00005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57150</xdr:colOff>
          <xdr:row>92</xdr:row>
          <xdr:rowOff>38100</xdr:rowOff>
        </xdr:from>
        <xdr:to>
          <xdr:col>24</xdr:col>
          <xdr:colOff>104775</xdr:colOff>
          <xdr:row>92</xdr:row>
          <xdr:rowOff>180975</xdr:rowOff>
        </xdr:to>
        <xdr:sp macro="" textlink="">
          <xdr:nvSpPr>
            <xdr:cNvPr id="1116" name="Check Box 92" hidden="1">
              <a:extLst>
                <a:ext uri="{63B3BB69-23CF-44E3-9099-C40C66FF867C}">
                  <a14:compatExt spid="_x0000_s1116"/>
                </a:ext>
                <a:ext uri="{FF2B5EF4-FFF2-40B4-BE49-F238E27FC236}">
                  <a16:creationId xmlns:a16="http://schemas.microsoft.com/office/drawing/2014/main" id="{00000000-0008-0000-0100-00005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47625</xdr:colOff>
          <xdr:row>91</xdr:row>
          <xdr:rowOff>38100</xdr:rowOff>
        </xdr:from>
        <xdr:to>
          <xdr:col>29</xdr:col>
          <xdr:colOff>85725</xdr:colOff>
          <xdr:row>91</xdr:row>
          <xdr:rowOff>180975</xdr:rowOff>
        </xdr:to>
        <xdr:sp macro="" textlink="">
          <xdr:nvSpPr>
            <xdr:cNvPr id="1117" name="Check Box 93" hidden="1">
              <a:extLst>
                <a:ext uri="{63B3BB69-23CF-44E3-9099-C40C66FF867C}">
                  <a14:compatExt spid="_x0000_s1117"/>
                </a:ext>
                <a:ext uri="{FF2B5EF4-FFF2-40B4-BE49-F238E27FC236}">
                  <a16:creationId xmlns:a16="http://schemas.microsoft.com/office/drawing/2014/main" id="{00000000-0008-0000-0100-00005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47625</xdr:colOff>
          <xdr:row>91</xdr:row>
          <xdr:rowOff>38100</xdr:rowOff>
        </xdr:from>
        <xdr:to>
          <xdr:col>34</xdr:col>
          <xdr:colOff>85725</xdr:colOff>
          <xdr:row>91</xdr:row>
          <xdr:rowOff>180975</xdr:rowOff>
        </xdr:to>
        <xdr:sp macro="" textlink="">
          <xdr:nvSpPr>
            <xdr:cNvPr id="1118" name="Check Box 94" hidden="1">
              <a:extLst>
                <a:ext uri="{63B3BB69-23CF-44E3-9099-C40C66FF867C}">
                  <a14:compatExt spid="_x0000_s1118"/>
                </a:ext>
                <a:ext uri="{FF2B5EF4-FFF2-40B4-BE49-F238E27FC236}">
                  <a16:creationId xmlns:a16="http://schemas.microsoft.com/office/drawing/2014/main" id="{00000000-0008-0000-0100-00005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47625</xdr:colOff>
          <xdr:row>92</xdr:row>
          <xdr:rowOff>38100</xdr:rowOff>
        </xdr:from>
        <xdr:to>
          <xdr:col>34</xdr:col>
          <xdr:colOff>85725</xdr:colOff>
          <xdr:row>92</xdr:row>
          <xdr:rowOff>180975</xdr:rowOff>
        </xdr:to>
        <xdr:sp macro="" textlink="">
          <xdr:nvSpPr>
            <xdr:cNvPr id="1119" name="Check Box 95" hidden="1">
              <a:extLst>
                <a:ext uri="{63B3BB69-23CF-44E3-9099-C40C66FF867C}">
                  <a14:compatExt spid="_x0000_s1119"/>
                </a:ext>
                <a:ext uri="{FF2B5EF4-FFF2-40B4-BE49-F238E27FC236}">
                  <a16:creationId xmlns:a16="http://schemas.microsoft.com/office/drawing/2014/main" id="{00000000-0008-0000-0100-00005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142875</xdr:colOff>
          <xdr:row>102</xdr:row>
          <xdr:rowOff>38100</xdr:rowOff>
        </xdr:from>
        <xdr:to>
          <xdr:col>14</xdr:col>
          <xdr:colOff>9525</xdr:colOff>
          <xdr:row>102</xdr:row>
          <xdr:rowOff>180975</xdr:rowOff>
        </xdr:to>
        <xdr:sp macro="" textlink="">
          <xdr:nvSpPr>
            <xdr:cNvPr id="1124" name="Check Box 100" hidden="1">
              <a:extLst>
                <a:ext uri="{63B3BB69-23CF-44E3-9099-C40C66FF867C}">
                  <a14:compatExt spid="_x0000_s1124"/>
                </a:ext>
                <a:ext uri="{FF2B5EF4-FFF2-40B4-BE49-F238E27FC236}">
                  <a16:creationId xmlns:a16="http://schemas.microsoft.com/office/drawing/2014/main" id="{00000000-0008-0000-0100-00006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102</xdr:row>
          <xdr:rowOff>38100</xdr:rowOff>
        </xdr:from>
        <xdr:to>
          <xdr:col>17</xdr:col>
          <xdr:colOff>57150</xdr:colOff>
          <xdr:row>102</xdr:row>
          <xdr:rowOff>180975</xdr:rowOff>
        </xdr:to>
        <xdr:sp macro="" textlink="">
          <xdr:nvSpPr>
            <xdr:cNvPr id="1125" name="Check Box 101" hidden="1">
              <a:extLst>
                <a:ext uri="{63B3BB69-23CF-44E3-9099-C40C66FF867C}">
                  <a14:compatExt spid="_x0000_s1125"/>
                </a:ext>
                <a:ext uri="{FF2B5EF4-FFF2-40B4-BE49-F238E27FC236}">
                  <a16:creationId xmlns:a16="http://schemas.microsoft.com/office/drawing/2014/main" id="{00000000-0008-0000-0100-00006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142875</xdr:colOff>
          <xdr:row>103</xdr:row>
          <xdr:rowOff>38100</xdr:rowOff>
        </xdr:from>
        <xdr:to>
          <xdr:col>14</xdr:col>
          <xdr:colOff>9525</xdr:colOff>
          <xdr:row>103</xdr:row>
          <xdr:rowOff>180975</xdr:rowOff>
        </xdr:to>
        <xdr:sp macro="" textlink="">
          <xdr:nvSpPr>
            <xdr:cNvPr id="1126" name="Check Box 102" hidden="1">
              <a:extLst>
                <a:ext uri="{63B3BB69-23CF-44E3-9099-C40C66FF867C}">
                  <a14:compatExt spid="_x0000_s1126"/>
                </a:ext>
                <a:ext uri="{FF2B5EF4-FFF2-40B4-BE49-F238E27FC236}">
                  <a16:creationId xmlns:a16="http://schemas.microsoft.com/office/drawing/2014/main" id="{00000000-0008-0000-0100-00006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103</xdr:row>
          <xdr:rowOff>38100</xdr:rowOff>
        </xdr:from>
        <xdr:to>
          <xdr:col>17</xdr:col>
          <xdr:colOff>57150</xdr:colOff>
          <xdr:row>103</xdr:row>
          <xdr:rowOff>180975</xdr:rowOff>
        </xdr:to>
        <xdr:sp macro="" textlink="">
          <xdr:nvSpPr>
            <xdr:cNvPr id="1127" name="Check Box 103" hidden="1">
              <a:extLst>
                <a:ext uri="{63B3BB69-23CF-44E3-9099-C40C66FF867C}">
                  <a14:compatExt spid="_x0000_s1127"/>
                </a:ext>
                <a:ext uri="{FF2B5EF4-FFF2-40B4-BE49-F238E27FC236}">
                  <a16:creationId xmlns:a16="http://schemas.microsoft.com/office/drawing/2014/main" id="{00000000-0008-0000-0100-00006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142875</xdr:colOff>
          <xdr:row>104</xdr:row>
          <xdr:rowOff>38100</xdr:rowOff>
        </xdr:from>
        <xdr:to>
          <xdr:col>14</xdr:col>
          <xdr:colOff>9525</xdr:colOff>
          <xdr:row>104</xdr:row>
          <xdr:rowOff>180975</xdr:rowOff>
        </xdr:to>
        <xdr:sp macro="" textlink="">
          <xdr:nvSpPr>
            <xdr:cNvPr id="1128" name="Check Box 104" hidden="1">
              <a:extLst>
                <a:ext uri="{63B3BB69-23CF-44E3-9099-C40C66FF867C}">
                  <a14:compatExt spid="_x0000_s1128"/>
                </a:ext>
                <a:ext uri="{FF2B5EF4-FFF2-40B4-BE49-F238E27FC236}">
                  <a16:creationId xmlns:a16="http://schemas.microsoft.com/office/drawing/2014/main" id="{00000000-0008-0000-0100-00006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104</xdr:row>
          <xdr:rowOff>38100</xdr:rowOff>
        </xdr:from>
        <xdr:to>
          <xdr:col>17</xdr:col>
          <xdr:colOff>57150</xdr:colOff>
          <xdr:row>104</xdr:row>
          <xdr:rowOff>180975</xdr:rowOff>
        </xdr:to>
        <xdr:sp macro="" textlink="">
          <xdr:nvSpPr>
            <xdr:cNvPr id="1129" name="Check Box 105" hidden="1">
              <a:extLst>
                <a:ext uri="{63B3BB69-23CF-44E3-9099-C40C66FF867C}">
                  <a14:compatExt spid="_x0000_s1129"/>
                </a:ext>
                <a:ext uri="{FF2B5EF4-FFF2-40B4-BE49-F238E27FC236}">
                  <a16:creationId xmlns:a16="http://schemas.microsoft.com/office/drawing/2014/main" id="{00000000-0008-0000-0100-00006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142875</xdr:colOff>
          <xdr:row>105</xdr:row>
          <xdr:rowOff>38100</xdr:rowOff>
        </xdr:from>
        <xdr:to>
          <xdr:col>14</xdr:col>
          <xdr:colOff>9525</xdr:colOff>
          <xdr:row>105</xdr:row>
          <xdr:rowOff>180975</xdr:rowOff>
        </xdr:to>
        <xdr:sp macro="" textlink="">
          <xdr:nvSpPr>
            <xdr:cNvPr id="1130" name="Check Box 106" hidden="1">
              <a:extLst>
                <a:ext uri="{63B3BB69-23CF-44E3-9099-C40C66FF867C}">
                  <a14:compatExt spid="_x0000_s1130"/>
                </a:ext>
                <a:ext uri="{FF2B5EF4-FFF2-40B4-BE49-F238E27FC236}">
                  <a16:creationId xmlns:a16="http://schemas.microsoft.com/office/drawing/2014/main" id="{00000000-0008-0000-0100-00006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105</xdr:row>
          <xdr:rowOff>38100</xdr:rowOff>
        </xdr:from>
        <xdr:to>
          <xdr:col>17</xdr:col>
          <xdr:colOff>57150</xdr:colOff>
          <xdr:row>105</xdr:row>
          <xdr:rowOff>180975</xdr:rowOff>
        </xdr:to>
        <xdr:sp macro="" textlink="">
          <xdr:nvSpPr>
            <xdr:cNvPr id="1131" name="Check Box 107" hidden="1">
              <a:extLst>
                <a:ext uri="{63B3BB69-23CF-44E3-9099-C40C66FF867C}">
                  <a14:compatExt spid="_x0000_s1131"/>
                </a:ext>
                <a:ext uri="{FF2B5EF4-FFF2-40B4-BE49-F238E27FC236}">
                  <a16:creationId xmlns:a16="http://schemas.microsoft.com/office/drawing/2014/main" id="{00000000-0008-0000-0100-00006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142875</xdr:colOff>
          <xdr:row>104</xdr:row>
          <xdr:rowOff>38100</xdr:rowOff>
        </xdr:from>
        <xdr:to>
          <xdr:col>32</xdr:col>
          <xdr:colOff>9525</xdr:colOff>
          <xdr:row>104</xdr:row>
          <xdr:rowOff>180975</xdr:rowOff>
        </xdr:to>
        <xdr:sp macro="" textlink="">
          <xdr:nvSpPr>
            <xdr:cNvPr id="1132" name="Check Box 108" hidden="1">
              <a:extLst>
                <a:ext uri="{63B3BB69-23CF-44E3-9099-C40C66FF867C}">
                  <a14:compatExt spid="_x0000_s1132"/>
                </a:ext>
                <a:ext uri="{FF2B5EF4-FFF2-40B4-BE49-F238E27FC236}">
                  <a16:creationId xmlns:a16="http://schemas.microsoft.com/office/drawing/2014/main" id="{00000000-0008-0000-0100-00006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9525</xdr:colOff>
          <xdr:row>104</xdr:row>
          <xdr:rowOff>38100</xdr:rowOff>
        </xdr:from>
        <xdr:to>
          <xdr:col>35</xdr:col>
          <xdr:colOff>57150</xdr:colOff>
          <xdr:row>104</xdr:row>
          <xdr:rowOff>180975</xdr:rowOff>
        </xdr:to>
        <xdr:sp macro="" textlink="">
          <xdr:nvSpPr>
            <xdr:cNvPr id="1133" name="Check Box 109" hidden="1">
              <a:extLst>
                <a:ext uri="{63B3BB69-23CF-44E3-9099-C40C66FF867C}">
                  <a14:compatExt spid="_x0000_s1133"/>
                </a:ext>
                <a:ext uri="{FF2B5EF4-FFF2-40B4-BE49-F238E27FC236}">
                  <a16:creationId xmlns:a16="http://schemas.microsoft.com/office/drawing/2014/main" id="{00000000-0008-0000-0100-00006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142875</xdr:colOff>
          <xdr:row>105</xdr:row>
          <xdr:rowOff>38100</xdr:rowOff>
        </xdr:from>
        <xdr:to>
          <xdr:col>32</xdr:col>
          <xdr:colOff>9525</xdr:colOff>
          <xdr:row>105</xdr:row>
          <xdr:rowOff>180975</xdr:rowOff>
        </xdr:to>
        <xdr:sp macro="" textlink="">
          <xdr:nvSpPr>
            <xdr:cNvPr id="1134" name="Check Box 110" hidden="1">
              <a:extLst>
                <a:ext uri="{63B3BB69-23CF-44E3-9099-C40C66FF867C}">
                  <a14:compatExt spid="_x0000_s1134"/>
                </a:ext>
                <a:ext uri="{FF2B5EF4-FFF2-40B4-BE49-F238E27FC236}">
                  <a16:creationId xmlns:a16="http://schemas.microsoft.com/office/drawing/2014/main" id="{00000000-0008-0000-0100-00006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9525</xdr:colOff>
          <xdr:row>105</xdr:row>
          <xdr:rowOff>38100</xdr:rowOff>
        </xdr:from>
        <xdr:to>
          <xdr:col>35</xdr:col>
          <xdr:colOff>57150</xdr:colOff>
          <xdr:row>105</xdr:row>
          <xdr:rowOff>180975</xdr:rowOff>
        </xdr:to>
        <xdr:sp macro="" textlink="">
          <xdr:nvSpPr>
            <xdr:cNvPr id="1135" name="Check Box 111" hidden="1">
              <a:extLst>
                <a:ext uri="{63B3BB69-23CF-44E3-9099-C40C66FF867C}">
                  <a14:compatExt spid="_x0000_s1135"/>
                </a:ext>
                <a:ext uri="{FF2B5EF4-FFF2-40B4-BE49-F238E27FC236}">
                  <a16:creationId xmlns:a16="http://schemas.microsoft.com/office/drawing/2014/main" id="{00000000-0008-0000-0100-00006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142875</xdr:colOff>
          <xdr:row>106</xdr:row>
          <xdr:rowOff>38100</xdr:rowOff>
        </xdr:from>
        <xdr:to>
          <xdr:col>32</xdr:col>
          <xdr:colOff>9525</xdr:colOff>
          <xdr:row>106</xdr:row>
          <xdr:rowOff>180975</xdr:rowOff>
        </xdr:to>
        <xdr:sp macro="" textlink="">
          <xdr:nvSpPr>
            <xdr:cNvPr id="1136" name="Check Box 112" hidden="1">
              <a:extLst>
                <a:ext uri="{63B3BB69-23CF-44E3-9099-C40C66FF867C}">
                  <a14:compatExt spid="_x0000_s1136"/>
                </a:ext>
                <a:ext uri="{FF2B5EF4-FFF2-40B4-BE49-F238E27FC236}">
                  <a16:creationId xmlns:a16="http://schemas.microsoft.com/office/drawing/2014/main" id="{00000000-0008-0000-0100-00007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9525</xdr:colOff>
          <xdr:row>106</xdr:row>
          <xdr:rowOff>38100</xdr:rowOff>
        </xdr:from>
        <xdr:to>
          <xdr:col>35</xdr:col>
          <xdr:colOff>57150</xdr:colOff>
          <xdr:row>106</xdr:row>
          <xdr:rowOff>180975</xdr:rowOff>
        </xdr:to>
        <xdr:sp macro="" textlink="">
          <xdr:nvSpPr>
            <xdr:cNvPr id="1137" name="Check Box 113" hidden="1">
              <a:extLst>
                <a:ext uri="{63B3BB69-23CF-44E3-9099-C40C66FF867C}">
                  <a14:compatExt spid="_x0000_s1137"/>
                </a:ext>
                <a:ext uri="{FF2B5EF4-FFF2-40B4-BE49-F238E27FC236}">
                  <a16:creationId xmlns:a16="http://schemas.microsoft.com/office/drawing/2014/main" id="{00000000-0008-0000-0100-00007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142875</xdr:colOff>
          <xdr:row>107</xdr:row>
          <xdr:rowOff>38100</xdr:rowOff>
        </xdr:from>
        <xdr:to>
          <xdr:col>35</xdr:col>
          <xdr:colOff>9525</xdr:colOff>
          <xdr:row>107</xdr:row>
          <xdr:rowOff>180975</xdr:rowOff>
        </xdr:to>
        <xdr:sp macro="" textlink="">
          <xdr:nvSpPr>
            <xdr:cNvPr id="1138" name="Check Box 114" hidden="1">
              <a:extLst>
                <a:ext uri="{63B3BB69-23CF-44E3-9099-C40C66FF867C}">
                  <a14:compatExt spid="_x0000_s1138"/>
                </a:ext>
                <a:ext uri="{FF2B5EF4-FFF2-40B4-BE49-F238E27FC236}">
                  <a16:creationId xmlns:a16="http://schemas.microsoft.com/office/drawing/2014/main" id="{00000000-0008-0000-0100-00007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9525</xdr:colOff>
          <xdr:row>107</xdr:row>
          <xdr:rowOff>38100</xdr:rowOff>
        </xdr:from>
        <xdr:to>
          <xdr:col>38</xdr:col>
          <xdr:colOff>57150</xdr:colOff>
          <xdr:row>107</xdr:row>
          <xdr:rowOff>180975</xdr:rowOff>
        </xdr:to>
        <xdr:sp macro="" textlink="">
          <xdr:nvSpPr>
            <xdr:cNvPr id="1139" name="Check Box 115" hidden="1">
              <a:extLst>
                <a:ext uri="{63B3BB69-23CF-44E3-9099-C40C66FF867C}">
                  <a14:compatExt spid="_x0000_s1139"/>
                </a:ext>
                <a:ext uri="{FF2B5EF4-FFF2-40B4-BE49-F238E27FC236}">
                  <a16:creationId xmlns:a16="http://schemas.microsoft.com/office/drawing/2014/main" id="{00000000-0008-0000-0100-00007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142875</xdr:colOff>
          <xdr:row>107</xdr:row>
          <xdr:rowOff>38100</xdr:rowOff>
        </xdr:from>
        <xdr:to>
          <xdr:col>20</xdr:col>
          <xdr:colOff>9525</xdr:colOff>
          <xdr:row>107</xdr:row>
          <xdr:rowOff>180975</xdr:rowOff>
        </xdr:to>
        <xdr:sp macro="" textlink="">
          <xdr:nvSpPr>
            <xdr:cNvPr id="1140" name="Check Box 116" hidden="1">
              <a:extLst>
                <a:ext uri="{63B3BB69-23CF-44E3-9099-C40C66FF867C}">
                  <a14:compatExt spid="_x0000_s1140"/>
                </a:ext>
                <a:ext uri="{FF2B5EF4-FFF2-40B4-BE49-F238E27FC236}">
                  <a16:creationId xmlns:a16="http://schemas.microsoft.com/office/drawing/2014/main" id="{00000000-0008-0000-0100-00007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142875</xdr:colOff>
          <xdr:row>107</xdr:row>
          <xdr:rowOff>38100</xdr:rowOff>
        </xdr:from>
        <xdr:to>
          <xdr:col>25</xdr:col>
          <xdr:colOff>9525</xdr:colOff>
          <xdr:row>107</xdr:row>
          <xdr:rowOff>180975</xdr:rowOff>
        </xdr:to>
        <xdr:sp macro="" textlink="">
          <xdr:nvSpPr>
            <xdr:cNvPr id="1141" name="Check Box 117" hidden="1">
              <a:extLst>
                <a:ext uri="{63B3BB69-23CF-44E3-9099-C40C66FF867C}">
                  <a14:compatExt spid="_x0000_s1141"/>
                </a:ext>
                <a:ext uri="{FF2B5EF4-FFF2-40B4-BE49-F238E27FC236}">
                  <a16:creationId xmlns:a16="http://schemas.microsoft.com/office/drawing/2014/main" id="{00000000-0008-0000-0100-00007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107</xdr:row>
          <xdr:rowOff>38100</xdr:rowOff>
        </xdr:from>
        <xdr:to>
          <xdr:col>12</xdr:col>
          <xdr:colOff>9525</xdr:colOff>
          <xdr:row>107</xdr:row>
          <xdr:rowOff>180975</xdr:rowOff>
        </xdr:to>
        <xdr:sp macro="" textlink="">
          <xdr:nvSpPr>
            <xdr:cNvPr id="1142" name="Check Box 118" hidden="1">
              <a:extLst>
                <a:ext uri="{63B3BB69-23CF-44E3-9099-C40C66FF867C}">
                  <a14:compatExt spid="_x0000_s1142"/>
                </a:ext>
                <a:ext uri="{FF2B5EF4-FFF2-40B4-BE49-F238E27FC236}">
                  <a16:creationId xmlns:a16="http://schemas.microsoft.com/office/drawing/2014/main" id="{00000000-0008-0000-0100-00007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108</xdr:row>
          <xdr:rowOff>38100</xdr:rowOff>
        </xdr:from>
        <xdr:to>
          <xdr:col>12</xdr:col>
          <xdr:colOff>9525</xdr:colOff>
          <xdr:row>108</xdr:row>
          <xdr:rowOff>180975</xdr:rowOff>
        </xdr:to>
        <xdr:sp macro="" textlink="">
          <xdr:nvSpPr>
            <xdr:cNvPr id="1143" name="Check Box 119" hidden="1">
              <a:extLst>
                <a:ext uri="{63B3BB69-23CF-44E3-9099-C40C66FF867C}">
                  <a14:compatExt spid="_x0000_s1143"/>
                </a:ext>
                <a:ext uri="{FF2B5EF4-FFF2-40B4-BE49-F238E27FC236}">
                  <a16:creationId xmlns:a16="http://schemas.microsoft.com/office/drawing/2014/main" id="{00000000-0008-0000-0100-00007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109</xdr:row>
          <xdr:rowOff>38100</xdr:rowOff>
        </xdr:from>
        <xdr:to>
          <xdr:col>12</xdr:col>
          <xdr:colOff>9525</xdr:colOff>
          <xdr:row>109</xdr:row>
          <xdr:rowOff>180975</xdr:rowOff>
        </xdr:to>
        <xdr:sp macro="" textlink="">
          <xdr:nvSpPr>
            <xdr:cNvPr id="1144" name="Check Box 120" hidden="1">
              <a:extLst>
                <a:ext uri="{63B3BB69-23CF-44E3-9099-C40C66FF867C}">
                  <a14:compatExt spid="_x0000_s1144"/>
                </a:ext>
                <a:ext uri="{FF2B5EF4-FFF2-40B4-BE49-F238E27FC236}">
                  <a16:creationId xmlns:a16="http://schemas.microsoft.com/office/drawing/2014/main" id="{00000000-0008-0000-0100-00007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110</xdr:row>
          <xdr:rowOff>38100</xdr:rowOff>
        </xdr:from>
        <xdr:to>
          <xdr:col>12</xdr:col>
          <xdr:colOff>9525</xdr:colOff>
          <xdr:row>110</xdr:row>
          <xdr:rowOff>180975</xdr:rowOff>
        </xdr:to>
        <xdr:sp macro="" textlink="">
          <xdr:nvSpPr>
            <xdr:cNvPr id="1145" name="Check Box 121" hidden="1">
              <a:extLst>
                <a:ext uri="{63B3BB69-23CF-44E3-9099-C40C66FF867C}">
                  <a14:compatExt spid="_x0000_s1145"/>
                </a:ext>
                <a:ext uri="{FF2B5EF4-FFF2-40B4-BE49-F238E27FC236}">
                  <a16:creationId xmlns:a16="http://schemas.microsoft.com/office/drawing/2014/main" id="{00000000-0008-0000-0100-00007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152400</xdr:colOff>
          <xdr:row>109</xdr:row>
          <xdr:rowOff>38100</xdr:rowOff>
        </xdr:from>
        <xdr:to>
          <xdr:col>17</xdr:col>
          <xdr:colOff>9525</xdr:colOff>
          <xdr:row>109</xdr:row>
          <xdr:rowOff>180975</xdr:rowOff>
        </xdr:to>
        <xdr:sp macro="" textlink="">
          <xdr:nvSpPr>
            <xdr:cNvPr id="1146" name="Check Box 122" hidden="1">
              <a:extLst>
                <a:ext uri="{63B3BB69-23CF-44E3-9099-C40C66FF867C}">
                  <a14:compatExt spid="_x0000_s1146"/>
                </a:ext>
                <a:ext uri="{FF2B5EF4-FFF2-40B4-BE49-F238E27FC236}">
                  <a16:creationId xmlns:a16="http://schemas.microsoft.com/office/drawing/2014/main" id="{00000000-0008-0000-0100-00007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142875</xdr:colOff>
          <xdr:row>109</xdr:row>
          <xdr:rowOff>38100</xdr:rowOff>
        </xdr:from>
        <xdr:to>
          <xdr:col>23</xdr:col>
          <xdr:colOff>9525</xdr:colOff>
          <xdr:row>109</xdr:row>
          <xdr:rowOff>180975</xdr:rowOff>
        </xdr:to>
        <xdr:sp macro="" textlink="">
          <xdr:nvSpPr>
            <xdr:cNvPr id="1147" name="Check Box 123" hidden="1">
              <a:extLst>
                <a:ext uri="{63B3BB69-23CF-44E3-9099-C40C66FF867C}">
                  <a14:compatExt spid="_x0000_s1147"/>
                </a:ext>
                <a:ext uri="{FF2B5EF4-FFF2-40B4-BE49-F238E27FC236}">
                  <a16:creationId xmlns:a16="http://schemas.microsoft.com/office/drawing/2014/main" id="{00000000-0008-0000-0100-00007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142875</xdr:colOff>
          <xdr:row>109</xdr:row>
          <xdr:rowOff>38100</xdr:rowOff>
        </xdr:from>
        <xdr:to>
          <xdr:col>32</xdr:col>
          <xdr:colOff>9525</xdr:colOff>
          <xdr:row>109</xdr:row>
          <xdr:rowOff>180975</xdr:rowOff>
        </xdr:to>
        <xdr:sp macro="" textlink="">
          <xdr:nvSpPr>
            <xdr:cNvPr id="1148" name="Check Box 124" hidden="1">
              <a:extLst>
                <a:ext uri="{63B3BB69-23CF-44E3-9099-C40C66FF867C}">
                  <a14:compatExt spid="_x0000_s1148"/>
                </a:ext>
                <a:ext uri="{FF2B5EF4-FFF2-40B4-BE49-F238E27FC236}">
                  <a16:creationId xmlns:a16="http://schemas.microsoft.com/office/drawing/2014/main" id="{00000000-0008-0000-0100-00007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142875</xdr:colOff>
          <xdr:row>110</xdr:row>
          <xdr:rowOff>38100</xdr:rowOff>
        </xdr:from>
        <xdr:to>
          <xdr:col>23</xdr:col>
          <xdr:colOff>9525</xdr:colOff>
          <xdr:row>110</xdr:row>
          <xdr:rowOff>180975</xdr:rowOff>
        </xdr:to>
        <xdr:sp macro="" textlink="">
          <xdr:nvSpPr>
            <xdr:cNvPr id="1149" name="Check Box 125" hidden="1">
              <a:extLst>
                <a:ext uri="{63B3BB69-23CF-44E3-9099-C40C66FF867C}">
                  <a14:compatExt spid="_x0000_s1149"/>
                </a:ext>
                <a:ext uri="{FF2B5EF4-FFF2-40B4-BE49-F238E27FC236}">
                  <a16:creationId xmlns:a16="http://schemas.microsoft.com/office/drawing/2014/main" id="{00000000-0008-0000-0100-00007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142875</xdr:colOff>
          <xdr:row>110</xdr:row>
          <xdr:rowOff>38100</xdr:rowOff>
        </xdr:from>
        <xdr:to>
          <xdr:col>18</xdr:col>
          <xdr:colOff>9525</xdr:colOff>
          <xdr:row>110</xdr:row>
          <xdr:rowOff>180975</xdr:rowOff>
        </xdr:to>
        <xdr:sp macro="" textlink="">
          <xdr:nvSpPr>
            <xdr:cNvPr id="1150" name="Check Box 126" hidden="1">
              <a:extLst>
                <a:ext uri="{63B3BB69-23CF-44E3-9099-C40C66FF867C}">
                  <a14:compatExt spid="_x0000_s1150"/>
                </a:ext>
                <a:ext uri="{FF2B5EF4-FFF2-40B4-BE49-F238E27FC236}">
                  <a16:creationId xmlns:a16="http://schemas.microsoft.com/office/drawing/2014/main" id="{00000000-0008-0000-0100-00007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142875</xdr:colOff>
          <xdr:row>110</xdr:row>
          <xdr:rowOff>38100</xdr:rowOff>
        </xdr:from>
        <xdr:to>
          <xdr:col>31</xdr:col>
          <xdr:colOff>9525</xdr:colOff>
          <xdr:row>110</xdr:row>
          <xdr:rowOff>180975</xdr:rowOff>
        </xdr:to>
        <xdr:sp macro="" textlink="">
          <xdr:nvSpPr>
            <xdr:cNvPr id="1151" name="Check Box 127" hidden="1">
              <a:extLst>
                <a:ext uri="{63B3BB69-23CF-44E3-9099-C40C66FF867C}">
                  <a14:compatExt spid="_x0000_s1151"/>
                </a:ext>
                <a:ext uri="{FF2B5EF4-FFF2-40B4-BE49-F238E27FC236}">
                  <a16:creationId xmlns:a16="http://schemas.microsoft.com/office/drawing/2014/main" id="{00000000-0008-0000-0100-00007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142875</xdr:colOff>
          <xdr:row>100</xdr:row>
          <xdr:rowOff>38100</xdr:rowOff>
        </xdr:from>
        <xdr:to>
          <xdr:col>10</xdr:col>
          <xdr:colOff>9525</xdr:colOff>
          <xdr:row>100</xdr:row>
          <xdr:rowOff>180975</xdr:rowOff>
        </xdr:to>
        <xdr:sp macro="" textlink="">
          <xdr:nvSpPr>
            <xdr:cNvPr id="1153" name="Check Box 129" hidden="1">
              <a:extLst>
                <a:ext uri="{63B3BB69-23CF-44E3-9099-C40C66FF867C}">
                  <a14:compatExt spid="_x0000_s1153"/>
                </a:ext>
                <a:ext uri="{FF2B5EF4-FFF2-40B4-BE49-F238E27FC236}">
                  <a16:creationId xmlns:a16="http://schemas.microsoft.com/office/drawing/2014/main" id="{00000000-0008-0000-0100-00008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142875</xdr:colOff>
          <xdr:row>100</xdr:row>
          <xdr:rowOff>38100</xdr:rowOff>
        </xdr:from>
        <xdr:to>
          <xdr:col>13</xdr:col>
          <xdr:colOff>9525</xdr:colOff>
          <xdr:row>100</xdr:row>
          <xdr:rowOff>180975</xdr:rowOff>
        </xdr:to>
        <xdr:sp macro="" textlink="">
          <xdr:nvSpPr>
            <xdr:cNvPr id="1154" name="Check Box 130" hidden="1">
              <a:extLst>
                <a:ext uri="{63B3BB69-23CF-44E3-9099-C40C66FF867C}">
                  <a14:compatExt spid="_x0000_s1154"/>
                </a:ext>
                <a:ext uri="{FF2B5EF4-FFF2-40B4-BE49-F238E27FC236}">
                  <a16:creationId xmlns:a16="http://schemas.microsoft.com/office/drawing/2014/main" id="{00000000-0008-0000-0100-00008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142875</xdr:colOff>
          <xdr:row>100</xdr:row>
          <xdr:rowOff>38100</xdr:rowOff>
        </xdr:from>
        <xdr:to>
          <xdr:col>20</xdr:col>
          <xdr:colOff>9525</xdr:colOff>
          <xdr:row>100</xdr:row>
          <xdr:rowOff>180975</xdr:rowOff>
        </xdr:to>
        <xdr:sp macro="" textlink="">
          <xdr:nvSpPr>
            <xdr:cNvPr id="1156" name="Check Box 132" hidden="1">
              <a:extLst>
                <a:ext uri="{63B3BB69-23CF-44E3-9099-C40C66FF867C}">
                  <a14:compatExt spid="_x0000_s1156"/>
                </a:ext>
                <a:ext uri="{FF2B5EF4-FFF2-40B4-BE49-F238E27FC236}">
                  <a16:creationId xmlns:a16="http://schemas.microsoft.com/office/drawing/2014/main" id="{00000000-0008-0000-0100-00008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142875</xdr:colOff>
          <xdr:row>100</xdr:row>
          <xdr:rowOff>38100</xdr:rowOff>
        </xdr:from>
        <xdr:to>
          <xdr:col>23</xdr:col>
          <xdr:colOff>9525</xdr:colOff>
          <xdr:row>100</xdr:row>
          <xdr:rowOff>180975</xdr:rowOff>
        </xdr:to>
        <xdr:sp macro="" textlink="">
          <xdr:nvSpPr>
            <xdr:cNvPr id="1157" name="Check Box 133" hidden="1">
              <a:extLst>
                <a:ext uri="{63B3BB69-23CF-44E3-9099-C40C66FF867C}">
                  <a14:compatExt spid="_x0000_s1157"/>
                </a:ext>
                <a:ext uri="{FF2B5EF4-FFF2-40B4-BE49-F238E27FC236}">
                  <a16:creationId xmlns:a16="http://schemas.microsoft.com/office/drawing/2014/main" id="{00000000-0008-0000-0100-00008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142875</xdr:colOff>
          <xdr:row>100</xdr:row>
          <xdr:rowOff>38100</xdr:rowOff>
        </xdr:from>
        <xdr:to>
          <xdr:col>33</xdr:col>
          <xdr:colOff>9525</xdr:colOff>
          <xdr:row>100</xdr:row>
          <xdr:rowOff>180975</xdr:rowOff>
        </xdr:to>
        <xdr:sp macro="" textlink="">
          <xdr:nvSpPr>
            <xdr:cNvPr id="1160" name="Check Box 136" hidden="1">
              <a:extLst>
                <a:ext uri="{63B3BB69-23CF-44E3-9099-C40C66FF867C}">
                  <a14:compatExt spid="_x0000_s1160"/>
                </a:ext>
                <a:ext uri="{FF2B5EF4-FFF2-40B4-BE49-F238E27FC236}">
                  <a16:creationId xmlns:a16="http://schemas.microsoft.com/office/drawing/2014/main" id="{00000000-0008-0000-0100-00008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142875</xdr:colOff>
          <xdr:row>100</xdr:row>
          <xdr:rowOff>38100</xdr:rowOff>
        </xdr:from>
        <xdr:to>
          <xdr:col>36</xdr:col>
          <xdr:colOff>9525</xdr:colOff>
          <xdr:row>100</xdr:row>
          <xdr:rowOff>180975</xdr:rowOff>
        </xdr:to>
        <xdr:sp macro="" textlink="">
          <xdr:nvSpPr>
            <xdr:cNvPr id="1161" name="Check Box 137" hidden="1">
              <a:extLst>
                <a:ext uri="{63B3BB69-23CF-44E3-9099-C40C66FF867C}">
                  <a14:compatExt spid="_x0000_s1161"/>
                </a:ext>
                <a:ext uri="{FF2B5EF4-FFF2-40B4-BE49-F238E27FC236}">
                  <a16:creationId xmlns:a16="http://schemas.microsoft.com/office/drawing/2014/main" id="{00000000-0008-0000-0100-00008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142875</xdr:colOff>
          <xdr:row>102</xdr:row>
          <xdr:rowOff>38100</xdr:rowOff>
        </xdr:from>
        <xdr:to>
          <xdr:col>32</xdr:col>
          <xdr:colOff>9525</xdr:colOff>
          <xdr:row>102</xdr:row>
          <xdr:rowOff>180975</xdr:rowOff>
        </xdr:to>
        <xdr:sp macro="" textlink="">
          <xdr:nvSpPr>
            <xdr:cNvPr id="1162" name="Check Box 138" hidden="1">
              <a:extLst>
                <a:ext uri="{63B3BB69-23CF-44E3-9099-C40C66FF867C}">
                  <a14:compatExt spid="_x0000_s1162"/>
                </a:ext>
                <a:ext uri="{FF2B5EF4-FFF2-40B4-BE49-F238E27FC236}">
                  <a16:creationId xmlns:a16="http://schemas.microsoft.com/office/drawing/2014/main" id="{00000000-0008-0000-0100-00008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142875</xdr:colOff>
          <xdr:row>103</xdr:row>
          <xdr:rowOff>38100</xdr:rowOff>
        </xdr:from>
        <xdr:to>
          <xdr:col>32</xdr:col>
          <xdr:colOff>9525</xdr:colOff>
          <xdr:row>103</xdr:row>
          <xdr:rowOff>180975</xdr:rowOff>
        </xdr:to>
        <xdr:sp macro="" textlink="">
          <xdr:nvSpPr>
            <xdr:cNvPr id="1163" name="Check Box 139" hidden="1">
              <a:extLst>
                <a:ext uri="{63B3BB69-23CF-44E3-9099-C40C66FF867C}">
                  <a14:compatExt spid="_x0000_s1163"/>
                </a:ext>
                <a:ext uri="{FF2B5EF4-FFF2-40B4-BE49-F238E27FC236}">
                  <a16:creationId xmlns:a16="http://schemas.microsoft.com/office/drawing/2014/main" id="{00000000-0008-0000-0100-00008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57150</xdr:colOff>
          <xdr:row>93</xdr:row>
          <xdr:rowOff>38100</xdr:rowOff>
        </xdr:from>
        <xdr:to>
          <xdr:col>24</xdr:col>
          <xdr:colOff>104775</xdr:colOff>
          <xdr:row>93</xdr:row>
          <xdr:rowOff>180975</xdr:rowOff>
        </xdr:to>
        <xdr:sp macro="" textlink="">
          <xdr:nvSpPr>
            <xdr:cNvPr id="1165" name="Check Box 141" hidden="1">
              <a:extLst>
                <a:ext uri="{63B3BB69-23CF-44E3-9099-C40C66FF867C}">
                  <a14:compatExt spid="_x0000_s1165"/>
                </a:ext>
                <a:ext uri="{FF2B5EF4-FFF2-40B4-BE49-F238E27FC236}">
                  <a16:creationId xmlns:a16="http://schemas.microsoft.com/office/drawing/2014/main" id="{00000000-0008-0000-0100-00008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152400</xdr:colOff>
          <xdr:row>97</xdr:row>
          <xdr:rowOff>9525</xdr:rowOff>
        </xdr:from>
        <xdr:to>
          <xdr:col>12</xdr:col>
          <xdr:colOff>9525</xdr:colOff>
          <xdr:row>98</xdr:row>
          <xdr:rowOff>0</xdr:rowOff>
        </xdr:to>
        <xdr:sp macro="" textlink="">
          <xdr:nvSpPr>
            <xdr:cNvPr id="1171" name="No.4-6　Check Box 843" hidden="1">
              <a:extLst>
                <a:ext uri="{63B3BB69-23CF-44E3-9099-C40C66FF867C}">
                  <a14:compatExt spid="_x0000_s1171"/>
                </a:ext>
                <a:ext uri="{FF2B5EF4-FFF2-40B4-BE49-F238E27FC236}">
                  <a16:creationId xmlns:a16="http://schemas.microsoft.com/office/drawing/2014/main" id="{00000000-0008-0000-0100-00009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152400</xdr:colOff>
          <xdr:row>97</xdr:row>
          <xdr:rowOff>9525</xdr:rowOff>
        </xdr:from>
        <xdr:to>
          <xdr:col>18</xdr:col>
          <xdr:colOff>9525</xdr:colOff>
          <xdr:row>98</xdr:row>
          <xdr:rowOff>0</xdr:rowOff>
        </xdr:to>
        <xdr:sp macro="" textlink="">
          <xdr:nvSpPr>
            <xdr:cNvPr id="1172" name="No.4-7　Check Box 844" hidden="1">
              <a:extLst>
                <a:ext uri="{63B3BB69-23CF-44E3-9099-C40C66FF867C}">
                  <a14:compatExt spid="_x0000_s1172"/>
                </a:ext>
                <a:ext uri="{FF2B5EF4-FFF2-40B4-BE49-F238E27FC236}">
                  <a16:creationId xmlns:a16="http://schemas.microsoft.com/office/drawing/2014/main" id="{00000000-0008-0000-0100-00009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94</xdr:row>
          <xdr:rowOff>38100</xdr:rowOff>
        </xdr:from>
        <xdr:to>
          <xdr:col>17</xdr:col>
          <xdr:colOff>9525</xdr:colOff>
          <xdr:row>94</xdr:row>
          <xdr:rowOff>180975</xdr:rowOff>
        </xdr:to>
        <xdr:sp macro="" textlink="">
          <xdr:nvSpPr>
            <xdr:cNvPr id="1348" name="Check Box 324" hidden="1">
              <a:extLst>
                <a:ext uri="{63B3BB69-23CF-44E3-9099-C40C66FF867C}">
                  <a14:compatExt spid="_x0000_s1348"/>
                </a:ext>
                <a:ext uri="{FF2B5EF4-FFF2-40B4-BE49-F238E27FC236}">
                  <a16:creationId xmlns:a16="http://schemas.microsoft.com/office/drawing/2014/main" id="{00000000-0008-0000-0100-00004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94</xdr:row>
          <xdr:rowOff>38100</xdr:rowOff>
        </xdr:from>
        <xdr:to>
          <xdr:col>20</xdr:col>
          <xdr:colOff>57150</xdr:colOff>
          <xdr:row>94</xdr:row>
          <xdr:rowOff>180975</xdr:rowOff>
        </xdr:to>
        <xdr:sp macro="" textlink="">
          <xdr:nvSpPr>
            <xdr:cNvPr id="1349" name="Check Box 325" hidden="1">
              <a:extLst>
                <a:ext uri="{63B3BB69-23CF-44E3-9099-C40C66FF867C}">
                  <a14:compatExt spid="_x0000_s1349"/>
                </a:ext>
                <a:ext uri="{FF2B5EF4-FFF2-40B4-BE49-F238E27FC236}">
                  <a16:creationId xmlns:a16="http://schemas.microsoft.com/office/drawing/2014/main" id="{00000000-0008-0000-0100-00004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142875</xdr:colOff>
          <xdr:row>94</xdr:row>
          <xdr:rowOff>38100</xdr:rowOff>
        </xdr:from>
        <xdr:to>
          <xdr:col>33</xdr:col>
          <xdr:colOff>9525</xdr:colOff>
          <xdr:row>94</xdr:row>
          <xdr:rowOff>180975</xdr:rowOff>
        </xdr:to>
        <xdr:sp macro="" textlink="">
          <xdr:nvSpPr>
            <xdr:cNvPr id="1350" name="Check Box 326" hidden="1">
              <a:extLst>
                <a:ext uri="{63B3BB69-23CF-44E3-9099-C40C66FF867C}">
                  <a14:compatExt spid="_x0000_s1350"/>
                </a:ext>
                <a:ext uri="{FF2B5EF4-FFF2-40B4-BE49-F238E27FC236}">
                  <a16:creationId xmlns:a16="http://schemas.microsoft.com/office/drawing/2014/main" id="{00000000-0008-0000-0100-00004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9525</xdr:colOff>
          <xdr:row>94</xdr:row>
          <xdr:rowOff>38100</xdr:rowOff>
        </xdr:from>
        <xdr:to>
          <xdr:col>36</xdr:col>
          <xdr:colOff>57150</xdr:colOff>
          <xdr:row>94</xdr:row>
          <xdr:rowOff>180975</xdr:rowOff>
        </xdr:to>
        <xdr:sp macro="" textlink="">
          <xdr:nvSpPr>
            <xdr:cNvPr id="1351" name="Check Box 327" hidden="1">
              <a:extLst>
                <a:ext uri="{63B3BB69-23CF-44E3-9099-C40C66FF867C}">
                  <a14:compatExt spid="_x0000_s1351"/>
                </a:ext>
                <a:ext uri="{FF2B5EF4-FFF2-40B4-BE49-F238E27FC236}">
                  <a16:creationId xmlns:a16="http://schemas.microsoft.com/office/drawing/2014/main" id="{00000000-0008-0000-0100-00004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81</xdr:row>
          <xdr:rowOff>47625</xdr:rowOff>
        </xdr:from>
        <xdr:to>
          <xdr:col>12</xdr:col>
          <xdr:colOff>9525</xdr:colOff>
          <xdr:row>81</xdr:row>
          <xdr:rowOff>190500</xdr:rowOff>
        </xdr:to>
        <xdr:sp macro="" textlink="">
          <xdr:nvSpPr>
            <xdr:cNvPr id="5509" name="Check Box 1413" hidden="1">
              <a:extLst>
                <a:ext uri="{63B3BB69-23CF-44E3-9099-C40C66FF867C}">
                  <a14:compatExt spid="_x0000_s5509"/>
                </a:ext>
                <a:ext uri="{FF2B5EF4-FFF2-40B4-BE49-F238E27FC236}">
                  <a16:creationId xmlns:a16="http://schemas.microsoft.com/office/drawing/2014/main" id="{00000000-0008-0000-0100-000085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152400</xdr:colOff>
          <xdr:row>96</xdr:row>
          <xdr:rowOff>9525</xdr:rowOff>
        </xdr:from>
        <xdr:to>
          <xdr:col>12</xdr:col>
          <xdr:colOff>9525</xdr:colOff>
          <xdr:row>97</xdr:row>
          <xdr:rowOff>0</xdr:rowOff>
        </xdr:to>
        <xdr:sp macro="" textlink="">
          <xdr:nvSpPr>
            <xdr:cNvPr id="5567" name="No.4-6　Check Box 843" hidden="1">
              <a:extLst>
                <a:ext uri="{63B3BB69-23CF-44E3-9099-C40C66FF867C}">
                  <a14:compatExt spid="_x0000_s5567"/>
                </a:ext>
                <a:ext uri="{FF2B5EF4-FFF2-40B4-BE49-F238E27FC236}">
                  <a16:creationId xmlns:a16="http://schemas.microsoft.com/office/drawing/2014/main" id="{00000000-0008-0000-0100-0000BF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152400</xdr:colOff>
          <xdr:row>96</xdr:row>
          <xdr:rowOff>9525</xdr:rowOff>
        </xdr:from>
        <xdr:to>
          <xdr:col>18</xdr:col>
          <xdr:colOff>9525</xdr:colOff>
          <xdr:row>97</xdr:row>
          <xdr:rowOff>0</xdr:rowOff>
        </xdr:to>
        <xdr:sp macro="" textlink="">
          <xdr:nvSpPr>
            <xdr:cNvPr id="5568" name="No.4-6　Check Box 843" hidden="1">
              <a:extLst>
                <a:ext uri="{63B3BB69-23CF-44E3-9099-C40C66FF867C}">
                  <a14:compatExt spid="_x0000_s5568"/>
                </a:ext>
                <a:ext uri="{FF2B5EF4-FFF2-40B4-BE49-F238E27FC236}">
                  <a16:creationId xmlns:a16="http://schemas.microsoft.com/office/drawing/2014/main" id="{00000000-0008-0000-0100-0000C0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152400</xdr:colOff>
          <xdr:row>96</xdr:row>
          <xdr:rowOff>9525</xdr:rowOff>
        </xdr:from>
        <xdr:to>
          <xdr:col>24</xdr:col>
          <xdr:colOff>9525</xdr:colOff>
          <xdr:row>97</xdr:row>
          <xdr:rowOff>0</xdr:rowOff>
        </xdr:to>
        <xdr:sp macro="" textlink="">
          <xdr:nvSpPr>
            <xdr:cNvPr id="5569" name="No.4-6　Check Box 843" hidden="1">
              <a:extLst>
                <a:ext uri="{63B3BB69-23CF-44E3-9099-C40C66FF867C}">
                  <a14:compatExt spid="_x0000_s5569"/>
                </a:ext>
                <a:ext uri="{FF2B5EF4-FFF2-40B4-BE49-F238E27FC236}">
                  <a16:creationId xmlns:a16="http://schemas.microsoft.com/office/drawing/2014/main" id="{00000000-0008-0000-0100-0000C1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152400</xdr:colOff>
          <xdr:row>96</xdr:row>
          <xdr:rowOff>9525</xdr:rowOff>
        </xdr:from>
        <xdr:to>
          <xdr:col>29</xdr:col>
          <xdr:colOff>9525</xdr:colOff>
          <xdr:row>97</xdr:row>
          <xdr:rowOff>0</xdr:rowOff>
        </xdr:to>
        <xdr:sp macro="" textlink="">
          <xdr:nvSpPr>
            <xdr:cNvPr id="5570" name="No.4-6　Check Box 843" hidden="1">
              <a:extLst>
                <a:ext uri="{63B3BB69-23CF-44E3-9099-C40C66FF867C}">
                  <a14:compatExt spid="_x0000_s5570"/>
                </a:ext>
                <a:ext uri="{FF2B5EF4-FFF2-40B4-BE49-F238E27FC236}">
                  <a16:creationId xmlns:a16="http://schemas.microsoft.com/office/drawing/2014/main" id="{00000000-0008-0000-0100-0000C2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152400</xdr:colOff>
          <xdr:row>96</xdr:row>
          <xdr:rowOff>9525</xdr:rowOff>
        </xdr:from>
        <xdr:to>
          <xdr:col>35</xdr:col>
          <xdr:colOff>9525</xdr:colOff>
          <xdr:row>97</xdr:row>
          <xdr:rowOff>0</xdr:rowOff>
        </xdr:to>
        <xdr:sp macro="" textlink="">
          <xdr:nvSpPr>
            <xdr:cNvPr id="5571" name="No.4-6　Check Box 843" hidden="1">
              <a:extLst>
                <a:ext uri="{63B3BB69-23CF-44E3-9099-C40C66FF867C}">
                  <a14:compatExt spid="_x0000_s5571"/>
                </a:ext>
                <a:ext uri="{FF2B5EF4-FFF2-40B4-BE49-F238E27FC236}">
                  <a16:creationId xmlns:a16="http://schemas.microsoft.com/office/drawing/2014/main" id="{00000000-0008-0000-0100-0000C3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6" Type="http://schemas.openxmlformats.org/officeDocument/2006/relationships/ctrlProp" Target="../ctrlProps/ctrlProp23.xml"/><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12" Type="http://schemas.openxmlformats.org/officeDocument/2006/relationships/ctrlProp" Target="../ctrlProps/ctrlProp109.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95" Type="http://schemas.openxmlformats.org/officeDocument/2006/relationships/ctrlProp" Target="../ctrlProps/ctrlProp92.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13" Type="http://schemas.openxmlformats.org/officeDocument/2006/relationships/ctrlProp" Target="../ctrlProps/ctrlProp110.xml"/><Relationship Id="rId118" Type="http://schemas.openxmlformats.org/officeDocument/2006/relationships/ctrlProp" Target="../ctrlProps/ctrlProp115.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103" Type="http://schemas.openxmlformats.org/officeDocument/2006/relationships/ctrlProp" Target="../ctrlProps/ctrlProp100.xml"/><Relationship Id="rId108" Type="http://schemas.openxmlformats.org/officeDocument/2006/relationships/ctrlProp" Target="../ctrlProps/ctrlProp105.xml"/><Relationship Id="rId116" Type="http://schemas.openxmlformats.org/officeDocument/2006/relationships/ctrlProp" Target="../ctrlProps/ctrlProp113.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11" Type="http://schemas.openxmlformats.org/officeDocument/2006/relationships/ctrlProp" Target="../ctrlProps/ctrlProp108.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6" Type="http://schemas.openxmlformats.org/officeDocument/2006/relationships/ctrlProp" Target="../ctrlProps/ctrlProp103.xml"/><Relationship Id="rId114" Type="http://schemas.openxmlformats.org/officeDocument/2006/relationships/ctrlProp" Target="../ctrlProps/ctrlProp111.xml"/><Relationship Id="rId119" Type="http://schemas.openxmlformats.org/officeDocument/2006/relationships/ctrlProp" Target="../ctrlProps/ctrlProp116.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2.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72"/>
  <sheetViews>
    <sheetView showGridLines="0" view="pageBreakPreview" zoomScaleNormal="100" zoomScaleSheetLayoutView="100" workbookViewId="0">
      <selection activeCell="I70" sqref="I70"/>
    </sheetView>
  </sheetViews>
  <sheetFormatPr defaultColWidth="9.140625" defaultRowHeight="13.5" x14ac:dyDescent="0.15"/>
  <cols>
    <col min="1" max="1" width="2.140625" style="59" customWidth="1"/>
    <col min="2" max="2" width="8.7109375" style="57" customWidth="1"/>
    <col min="3" max="3" width="9.140625" style="63"/>
    <col min="4" max="4" width="14.140625" style="63" customWidth="1"/>
    <col min="5" max="5" width="2.5703125" style="59" customWidth="1"/>
    <col min="6" max="6" width="10.5703125" style="65" customWidth="1"/>
    <col min="7" max="11" width="9.140625" style="58"/>
    <col min="12" max="12" width="5.42578125" style="58" customWidth="1"/>
    <col min="13" max="13" width="4.85546875" style="58" customWidth="1"/>
    <col min="14" max="16384" width="9.140625" style="59"/>
  </cols>
  <sheetData>
    <row r="1" spans="2:13" s="44" customFormat="1" ht="19.5" customHeight="1" x14ac:dyDescent="0.15">
      <c r="B1" s="131" t="s">
        <v>760</v>
      </c>
      <c r="C1" s="132"/>
      <c r="D1" s="132"/>
      <c r="E1" s="249"/>
      <c r="F1" s="42"/>
      <c r="G1" s="249"/>
      <c r="H1" s="249"/>
      <c r="I1" s="249"/>
      <c r="J1" s="249"/>
      <c r="K1" s="133"/>
      <c r="L1" s="249"/>
      <c r="M1" s="134"/>
    </row>
    <row r="2" spans="2:13" s="45" customFormat="1" ht="8.25" customHeight="1" x14ac:dyDescent="0.15">
      <c r="B2" s="135"/>
      <c r="C2" s="132"/>
      <c r="D2" s="132"/>
      <c r="E2" s="136"/>
      <c r="F2" s="42"/>
      <c r="G2" s="136"/>
      <c r="H2" s="136"/>
      <c r="I2" s="136"/>
      <c r="J2" s="136"/>
      <c r="K2" s="136"/>
      <c r="L2" s="136"/>
      <c r="M2" s="136"/>
    </row>
    <row r="3" spans="2:13" s="44" customFormat="1" ht="15.75" customHeight="1" x14ac:dyDescent="0.15">
      <c r="B3" s="46" t="s">
        <v>761</v>
      </c>
      <c r="C3" s="132"/>
      <c r="D3" s="132"/>
      <c r="E3" s="137"/>
      <c r="F3" s="42"/>
      <c r="G3" s="249"/>
      <c r="H3" s="249"/>
      <c r="I3" s="249"/>
      <c r="J3" s="249"/>
      <c r="K3" s="249"/>
      <c r="L3" s="249"/>
      <c r="M3" s="249"/>
    </row>
    <row r="4" spans="2:13" s="44" customFormat="1" ht="9.75" customHeight="1" x14ac:dyDescent="0.15">
      <c r="B4" s="132"/>
      <c r="C4" s="132"/>
      <c r="D4" s="132"/>
      <c r="E4" s="137"/>
      <c r="F4" s="42"/>
      <c r="G4" s="249"/>
      <c r="H4" s="249"/>
      <c r="I4" s="249"/>
      <c r="J4" s="249"/>
      <c r="K4" s="249"/>
      <c r="L4" s="249"/>
      <c r="M4" s="249"/>
    </row>
    <row r="5" spans="2:13" s="44" customFormat="1" ht="24" customHeight="1" x14ac:dyDescent="0.15">
      <c r="B5" s="138" t="s">
        <v>320</v>
      </c>
      <c r="C5" s="471" t="s">
        <v>321</v>
      </c>
      <c r="D5" s="472"/>
      <c r="E5" s="473" t="s">
        <v>762</v>
      </c>
      <c r="F5" s="474"/>
      <c r="G5" s="474"/>
      <c r="H5" s="474"/>
      <c r="I5" s="474"/>
      <c r="J5" s="474"/>
      <c r="K5" s="474"/>
      <c r="L5" s="474"/>
      <c r="M5" s="475"/>
    </row>
    <row r="6" spans="2:13" s="44" customFormat="1" ht="22.5" customHeight="1" x14ac:dyDescent="0.15">
      <c r="B6" s="139" t="s">
        <v>322</v>
      </c>
      <c r="C6" s="382" t="s">
        <v>763</v>
      </c>
      <c r="D6" s="383"/>
      <c r="E6" s="140" t="s">
        <v>327</v>
      </c>
      <c r="F6" s="387" t="s">
        <v>764</v>
      </c>
      <c r="G6" s="387"/>
      <c r="H6" s="387"/>
      <c r="I6" s="387"/>
      <c r="J6" s="387"/>
      <c r="K6" s="387"/>
      <c r="L6" s="387"/>
      <c r="M6" s="388"/>
    </row>
    <row r="7" spans="2:13" s="44" customFormat="1" ht="22.5" customHeight="1" x14ac:dyDescent="0.15">
      <c r="B7" s="139" t="s">
        <v>855</v>
      </c>
      <c r="C7" s="478" t="s">
        <v>335</v>
      </c>
      <c r="D7" s="434"/>
      <c r="E7" s="146" t="s">
        <v>327</v>
      </c>
      <c r="F7" s="479" t="s">
        <v>796</v>
      </c>
      <c r="G7" s="479"/>
      <c r="H7" s="479"/>
      <c r="I7" s="479"/>
      <c r="J7" s="479"/>
      <c r="K7" s="479"/>
      <c r="L7" s="479"/>
      <c r="M7" s="480"/>
    </row>
    <row r="8" spans="2:13" s="51" customFormat="1" ht="33.75" customHeight="1" x14ac:dyDescent="0.15">
      <c r="B8" s="147"/>
      <c r="C8" s="481"/>
      <c r="D8" s="407"/>
      <c r="E8" s="148" t="s">
        <v>323</v>
      </c>
      <c r="F8" s="429" t="s">
        <v>770</v>
      </c>
      <c r="G8" s="429"/>
      <c r="H8" s="429"/>
      <c r="I8" s="429"/>
      <c r="J8" s="429"/>
      <c r="K8" s="429"/>
      <c r="L8" s="429"/>
      <c r="M8" s="444"/>
    </row>
    <row r="9" spans="2:13" s="44" customFormat="1" ht="33.75" customHeight="1" x14ac:dyDescent="0.15">
      <c r="B9" s="189"/>
      <c r="C9" s="482"/>
      <c r="D9" s="403"/>
      <c r="E9" s="150" t="s">
        <v>771</v>
      </c>
      <c r="F9" s="384" t="s">
        <v>797</v>
      </c>
      <c r="G9" s="384"/>
      <c r="H9" s="384"/>
      <c r="I9" s="384"/>
      <c r="J9" s="384"/>
      <c r="K9" s="384"/>
      <c r="L9" s="384"/>
      <c r="M9" s="391"/>
    </row>
    <row r="10" spans="2:13" s="44" customFormat="1" ht="22.5" customHeight="1" x14ac:dyDescent="0.15">
      <c r="B10" s="139" t="s">
        <v>324</v>
      </c>
      <c r="C10" s="483" t="s">
        <v>336</v>
      </c>
      <c r="D10" s="401"/>
      <c r="E10" s="149" t="s">
        <v>327</v>
      </c>
      <c r="F10" s="484" t="s">
        <v>796</v>
      </c>
      <c r="G10" s="484"/>
      <c r="H10" s="484"/>
      <c r="I10" s="484"/>
      <c r="J10" s="484"/>
      <c r="K10" s="484"/>
      <c r="L10" s="484"/>
      <c r="M10" s="485"/>
    </row>
    <row r="11" spans="2:13" s="44" customFormat="1" ht="34.5" customHeight="1" x14ac:dyDescent="0.15">
      <c r="B11" s="141"/>
      <c r="C11" s="482"/>
      <c r="D11" s="403"/>
      <c r="E11" s="150" t="s">
        <v>327</v>
      </c>
      <c r="F11" s="384" t="s">
        <v>770</v>
      </c>
      <c r="G11" s="384"/>
      <c r="H11" s="384"/>
      <c r="I11" s="384"/>
      <c r="J11" s="384"/>
      <c r="K11" s="384"/>
      <c r="L11" s="384"/>
      <c r="M11" s="391"/>
    </row>
    <row r="12" spans="2:13" s="44" customFormat="1" ht="18" customHeight="1" x14ac:dyDescent="0.15">
      <c r="B12" s="156" t="s">
        <v>856</v>
      </c>
      <c r="C12" s="247" t="s">
        <v>401</v>
      </c>
      <c r="D12" s="248"/>
      <c r="E12" s="60" t="s">
        <v>323</v>
      </c>
      <c r="F12" s="395" t="s">
        <v>798</v>
      </c>
      <c r="G12" s="395"/>
      <c r="H12" s="395"/>
      <c r="I12" s="395"/>
      <c r="J12" s="395"/>
      <c r="K12" s="395"/>
      <c r="L12" s="395"/>
      <c r="M12" s="420"/>
    </row>
    <row r="13" spans="2:13" s="44" customFormat="1" ht="36" customHeight="1" x14ac:dyDescent="0.15">
      <c r="B13" s="157"/>
      <c r="C13" s="158"/>
      <c r="D13" s="159"/>
      <c r="E13" s="140" t="s">
        <v>327</v>
      </c>
      <c r="F13" s="449" t="s">
        <v>857</v>
      </c>
      <c r="G13" s="451"/>
      <c r="H13" s="451"/>
      <c r="I13" s="451"/>
      <c r="J13" s="451"/>
      <c r="K13" s="451"/>
      <c r="L13" s="451"/>
      <c r="M13" s="452"/>
    </row>
    <row r="14" spans="2:13" s="44" customFormat="1" ht="22.5" customHeight="1" x14ac:dyDescent="0.15">
      <c r="B14" s="157"/>
      <c r="C14" s="158"/>
      <c r="D14" s="159"/>
      <c r="E14" s="140"/>
      <c r="F14" s="453" t="s">
        <v>775</v>
      </c>
      <c r="G14" s="451"/>
      <c r="H14" s="451"/>
      <c r="I14" s="451"/>
      <c r="J14" s="451"/>
      <c r="K14" s="451"/>
      <c r="L14" s="451"/>
      <c r="M14" s="452"/>
    </row>
    <row r="15" spans="2:13" s="44" customFormat="1" ht="34.5" customHeight="1" x14ac:dyDescent="0.15">
      <c r="B15" s="157"/>
      <c r="C15" s="158"/>
      <c r="D15" s="159"/>
      <c r="E15" s="140"/>
      <c r="F15" s="449" t="s">
        <v>776</v>
      </c>
      <c r="G15" s="451"/>
      <c r="H15" s="451"/>
      <c r="I15" s="451"/>
      <c r="J15" s="451"/>
      <c r="K15" s="451"/>
      <c r="L15" s="451"/>
      <c r="M15" s="452"/>
    </row>
    <row r="16" spans="2:13" s="44" customFormat="1" ht="15" customHeight="1" x14ac:dyDescent="0.15">
      <c r="B16" s="157"/>
      <c r="C16" s="158"/>
      <c r="D16" s="159"/>
      <c r="E16" s="160"/>
      <c r="F16" s="459" t="s">
        <v>777</v>
      </c>
      <c r="G16" s="460"/>
      <c r="H16" s="461" t="s">
        <v>778</v>
      </c>
      <c r="I16" s="461"/>
      <c r="J16" s="461"/>
      <c r="K16" s="461"/>
      <c r="L16" s="462" t="s">
        <v>779</v>
      </c>
      <c r="M16" s="463"/>
    </row>
    <row r="17" spans="2:14" s="44" customFormat="1" ht="15" customHeight="1" x14ac:dyDescent="0.15">
      <c r="B17" s="157"/>
      <c r="C17" s="158"/>
      <c r="D17" s="159"/>
      <c r="E17" s="160"/>
      <c r="F17" s="460"/>
      <c r="G17" s="460"/>
      <c r="H17" s="464" t="s">
        <v>780</v>
      </c>
      <c r="I17" s="464"/>
      <c r="J17" s="464"/>
      <c r="K17" s="464"/>
      <c r="L17" s="462"/>
      <c r="M17" s="463"/>
    </row>
    <row r="18" spans="2:14" s="44" customFormat="1" ht="22.5" customHeight="1" x14ac:dyDescent="0.15">
      <c r="B18" s="157"/>
      <c r="C18" s="158"/>
      <c r="D18" s="159"/>
      <c r="E18" s="160"/>
      <c r="F18" s="462" t="s">
        <v>781</v>
      </c>
      <c r="G18" s="465"/>
      <c r="H18" s="465"/>
      <c r="I18" s="465"/>
      <c r="J18" s="465"/>
      <c r="K18" s="465"/>
      <c r="L18" s="465"/>
      <c r="M18" s="466"/>
    </row>
    <row r="19" spans="2:14" s="44" customFormat="1" ht="22.5" customHeight="1" x14ac:dyDescent="0.15">
      <c r="B19" s="157"/>
      <c r="C19" s="158"/>
      <c r="D19" s="159"/>
      <c r="E19" s="160"/>
      <c r="F19" s="441" t="s">
        <v>782</v>
      </c>
      <c r="G19" s="442"/>
      <c r="H19" s="442"/>
      <c r="I19" s="442"/>
      <c r="J19" s="442"/>
      <c r="K19" s="442"/>
      <c r="L19" s="442"/>
      <c r="M19" s="443"/>
    </row>
    <row r="20" spans="2:14" s="44" customFormat="1" ht="22.5" customHeight="1" x14ac:dyDescent="0.15">
      <c r="B20" s="157"/>
      <c r="C20" s="158"/>
      <c r="D20" s="159"/>
      <c r="E20" s="140"/>
      <c r="F20" s="457" t="s">
        <v>783</v>
      </c>
      <c r="G20" s="442"/>
      <c r="H20" s="442"/>
      <c r="I20" s="442"/>
      <c r="J20" s="442"/>
      <c r="K20" s="442"/>
      <c r="L20" s="442"/>
      <c r="M20" s="443"/>
    </row>
    <row r="21" spans="2:14" s="44" customFormat="1" ht="34.5" customHeight="1" x14ac:dyDescent="0.15">
      <c r="B21" s="157"/>
      <c r="C21" s="158"/>
      <c r="D21" s="159"/>
      <c r="E21" s="140"/>
      <c r="F21" s="449" t="s">
        <v>784</v>
      </c>
      <c r="G21" s="458"/>
      <c r="H21" s="458"/>
      <c r="I21" s="458"/>
      <c r="J21" s="458"/>
      <c r="K21" s="458"/>
      <c r="L21" s="458"/>
      <c r="M21" s="452"/>
    </row>
    <row r="22" spans="2:14" s="44" customFormat="1" ht="22.5" customHeight="1" x14ac:dyDescent="0.15">
      <c r="B22" s="161"/>
      <c r="C22" s="162"/>
      <c r="D22" s="163"/>
      <c r="E22" s="150"/>
      <c r="F22" s="384" t="s">
        <v>858</v>
      </c>
      <c r="G22" s="385"/>
      <c r="H22" s="385"/>
      <c r="I22" s="385"/>
      <c r="J22" s="385"/>
      <c r="K22" s="385"/>
      <c r="L22" s="385"/>
      <c r="M22" s="386"/>
    </row>
    <row r="23" spans="2:14" s="44" customFormat="1" ht="22.5" customHeight="1" x14ac:dyDescent="0.15">
      <c r="B23" s="165" t="s">
        <v>433</v>
      </c>
      <c r="C23" s="433" t="s">
        <v>431</v>
      </c>
      <c r="D23" s="434"/>
      <c r="E23" s="53" t="s">
        <v>323</v>
      </c>
      <c r="F23" s="395" t="s">
        <v>799</v>
      </c>
      <c r="G23" s="396"/>
      <c r="H23" s="396"/>
      <c r="I23" s="396"/>
      <c r="J23" s="396"/>
      <c r="K23" s="396"/>
      <c r="L23" s="396"/>
      <c r="M23" s="397"/>
      <c r="N23" s="43"/>
    </row>
    <row r="24" spans="2:14" s="44" customFormat="1" ht="22.5" customHeight="1" x14ac:dyDescent="0.15">
      <c r="B24" s="165"/>
      <c r="C24" s="169"/>
      <c r="D24" s="170"/>
      <c r="E24" s="52" t="s">
        <v>323</v>
      </c>
      <c r="F24" s="415" t="s">
        <v>859</v>
      </c>
      <c r="G24" s="415"/>
      <c r="H24" s="415"/>
      <c r="I24" s="415"/>
      <c r="J24" s="415"/>
      <c r="K24" s="415"/>
      <c r="L24" s="415"/>
      <c r="M24" s="416"/>
      <c r="N24" s="43"/>
    </row>
    <row r="25" spans="2:14" s="44" customFormat="1" ht="22.5" customHeight="1" x14ac:dyDescent="0.15">
      <c r="B25" s="167"/>
      <c r="C25" s="56"/>
      <c r="D25" s="50"/>
      <c r="E25" s="54"/>
      <c r="F25" s="417"/>
      <c r="G25" s="417"/>
      <c r="H25" s="417"/>
      <c r="I25" s="417"/>
      <c r="J25" s="417"/>
      <c r="K25" s="417"/>
      <c r="L25" s="417"/>
      <c r="M25" s="418"/>
      <c r="N25" s="43"/>
    </row>
    <row r="26" spans="2:14" s="44" customFormat="1" ht="22.5" customHeight="1" x14ac:dyDescent="0.15">
      <c r="B26" s="156" t="s">
        <v>860</v>
      </c>
      <c r="C26" s="435" t="s">
        <v>861</v>
      </c>
      <c r="D26" s="436"/>
      <c r="E26" s="171" t="s">
        <v>323</v>
      </c>
      <c r="F26" s="395" t="s">
        <v>788</v>
      </c>
      <c r="G26" s="395"/>
      <c r="H26" s="395"/>
      <c r="I26" s="395"/>
      <c r="J26" s="395"/>
      <c r="K26" s="395"/>
      <c r="L26" s="395"/>
      <c r="M26" s="420"/>
      <c r="N26" s="43"/>
    </row>
    <row r="27" spans="2:14" s="44" customFormat="1" ht="22.5" customHeight="1" x14ac:dyDescent="0.15">
      <c r="B27" s="167"/>
      <c r="C27" s="437"/>
      <c r="D27" s="438"/>
      <c r="E27" s="173" t="s">
        <v>323</v>
      </c>
      <c r="F27" s="439" t="s">
        <v>330</v>
      </c>
      <c r="G27" s="439"/>
      <c r="H27" s="439"/>
      <c r="I27" s="439"/>
      <c r="J27" s="439"/>
      <c r="K27" s="439"/>
      <c r="L27" s="439"/>
      <c r="M27" s="440"/>
      <c r="N27" s="43"/>
    </row>
    <row r="28" spans="2:14" s="44" customFormat="1" ht="22.5" customHeight="1" x14ac:dyDescent="0.15">
      <c r="B28" s="156" t="s">
        <v>862</v>
      </c>
      <c r="C28" s="435" t="s">
        <v>800</v>
      </c>
      <c r="D28" s="436"/>
      <c r="E28" s="171" t="s">
        <v>323</v>
      </c>
      <c r="F28" s="395" t="s">
        <v>789</v>
      </c>
      <c r="G28" s="395"/>
      <c r="H28" s="395"/>
      <c r="I28" s="395"/>
      <c r="J28" s="395"/>
      <c r="K28" s="395"/>
      <c r="L28" s="395"/>
      <c r="M28" s="420"/>
      <c r="N28" s="43"/>
    </row>
    <row r="29" spans="2:14" s="44" customFormat="1" ht="22.5" customHeight="1" x14ac:dyDescent="0.15">
      <c r="B29" s="167"/>
      <c r="C29" s="437"/>
      <c r="D29" s="438"/>
      <c r="E29" s="190" t="s">
        <v>323</v>
      </c>
      <c r="F29" s="439" t="s">
        <v>790</v>
      </c>
      <c r="G29" s="439"/>
      <c r="H29" s="439"/>
      <c r="I29" s="439"/>
      <c r="J29" s="439"/>
      <c r="K29" s="439"/>
      <c r="L29" s="439"/>
      <c r="M29" s="440"/>
      <c r="N29" s="43"/>
    </row>
    <row r="30" spans="2:14" s="44" customFormat="1" ht="57" customHeight="1" x14ac:dyDescent="0.15">
      <c r="B30" s="174" t="s">
        <v>863</v>
      </c>
      <c r="C30" s="437" t="s">
        <v>864</v>
      </c>
      <c r="D30" s="438"/>
      <c r="E30" s="172" t="s">
        <v>323</v>
      </c>
      <c r="F30" s="175" t="s">
        <v>791</v>
      </c>
      <c r="G30" s="176"/>
      <c r="H30" s="176"/>
      <c r="I30" s="176"/>
      <c r="J30" s="176"/>
      <c r="K30" s="176"/>
      <c r="L30" s="176"/>
      <c r="M30" s="177"/>
      <c r="N30" s="43"/>
    </row>
    <row r="31" spans="2:14" s="44" customFormat="1" ht="61.5" customHeight="1" x14ac:dyDescent="0.15">
      <c r="B31" s="156" t="s">
        <v>865</v>
      </c>
      <c r="C31" s="419" t="s">
        <v>866</v>
      </c>
      <c r="D31" s="409"/>
      <c r="E31" s="171" t="s">
        <v>323</v>
      </c>
      <c r="F31" s="395" t="s">
        <v>801</v>
      </c>
      <c r="G31" s="395"/>
      <c r="H31" s="395"/>
      <c r="I31" s="395"/>
      <c r="J31" s="395"/>
      <c r="K31" s="395"/>
      <c r="L31" s="395"/>
      <c r="M31" s="420"/>
      <c r="N31" s="43"/>
    </row>
    <row r="32" spans="2:14" s="44" customFormat="1" ht="34.5" customHeight="1" x14ac:dyDescent="0.15">
      <c r="B32" s="167"/>
      <c r="C32" s="389"/>
      <c r="D32" s="390"/>
      <c r="E32" s="168" t="s">
        <v>323</v>
      </c>
      <c r="F32" s="421" t="s">
        <v>792</v>
      </c>
      <c r="G32" s="421"/>
      <c r="H32" s="421"/>
      <c r="I32" s="421"/>
      <c r="J32" s="421"/>
      <c r="K32" s="421"/>
      <c r="L32" s="421"/>
      <c r="M32" s="422"/>
      <c r="N32" s="43"/>
    </row>
    <row r="33" spans="1:14" s="44" customFormat="1" ht="22.5" customHeight="1" x14ac:dyDescent="0.15">
      <c r="B33" s="165" t="s">
        <v>337</v>
      </c>
      <c r="C33" s="433" t="s">
        <v>328</v>
      </c>
      <c r="D33" s="434"/>
      <c r="E33" s="171" t="s">
        <v>323</v>
      </c>
      <c r="F33" s="387" t="s">
        <v>785</v>
      </c>
      <c r="G33" s="395"/>
      <c r="H33" s="395"/>
      <c r="I33" s="395"/>
      <c r="J33" s="395"/>
      <c r="K33" s="395"/>
      <c r="L33" s="395"/>
      <c r="M33" s="420"/>
      <c r="N33" s="43"/>
    </row>
    <row r="34" spans="1:14" s="44" customFormat="1" ht="34.5" customHeight="1" x14ac:dyDescent="0.15">
      <c r="B34" s="165"/>
      <c r="C34" s="423"/>
      <c r="D34" s="407"/>
      <c r="E34" s="172" t="s">
        <v>323</v>
      </c>
      <c r="F34" s="424" t="s">
        <v>787</v>
      </c>
      <c r="G34" s="424"/>
      <c r="H34" s="424"/>
      <c r="I34" s="424"/>
      <c r="J34" s="424"/>
      <c r="K34" s="424"/>
      <c r="L34" s="424"/>
      <c r="M34" s="425"/>
      <c r="N34" s="43"/>
    </row>
    <row r="35" spans="1:14" s="44" customFormat="1" ht="22.5" customHeight="1" x14ac:dyDescent="0.15">
      <c r="B35" s="167"/>
      <c r="C35" s="432"/>
      <c r="D35" s="403"/>
      <c r="E35" s="168" t="s">
        <v>323</v>
      </c>
      <c r="F35" s="421" t="s">
        <v>786</v>
      </c>
      <c r="G35" s="421"/>
      <c r="H35" s="421"/>
      <c r="I35" s="421"/>
      <c r="J35" s="421"/>
      <c r="K35" s="421"/>
      <c r="L35" s="421"/>
      <c r="M35" s="422"/>
      <c r="N35" s="43"/>
    </row>
    <row r="36" spans="1:14" s="44" customFormat="1" ht="22.5" customHeight="1" x14ac:dyDescent="0.15">
      <c r="B36" s="165" t="s">
        <v>867</v>
      </c>
      <c r="C36" s="410" t="s">
        <v>808</v>
      </c>
      <c r="D36" s="411"/>
      <c r="E36" s="191" t="s">
        <v>323</v>
      </c>
      <c r="F36" s="426" t="s">
        <v>802</v>
      </c>
      <c r="G36" s="427"/>
      <c r="H36" s="427"/>
      <c r="I36" s="427"/>
      <c r="J36" s="427"/>
      <c r="K36" s="427"/>
      <c r="L36" s="427"/>
      <c r="M36" s="428"/>
      <c r="N36" s="43"/>
    </row>
    <row r="37" spans="1:14" s="44" customFormat="1" ht="22.5" customHeight="1" x14ac:dyDescent="0.15">
      <c r="B37" s="165"/>
      <c r="C37" s="410"/>
      <c r="D37" s="411"/>
      <c r="E37" s="61" t="s">
        <v>323</v>
      </c>
      <c r="F37" s="429" t="s">
        <v>786</v>
      </c>
      <c r="G37" s="430"/>
      <c r="H37" s="430"/>
      <c r="I37" s="430"/>
      <c r="J37" s="430"/>
      <c r="K37" s="430"/>
      <c r="L37" s="430"/>
      <c r="M37" s="431"/>
      <c r="N37" s="43"/>
    </row>
    <row r="38" spans="1:14" s="44" customFormat="1" ht="22.5" customHeight="1" x14ac:dyDescent="0.15">
      <c r="B38" s="165"/>
      <c r="C38" s="389"/>
      <c r="D38" s="412"/>
      <c r="E38" s="62" t="s">
        <v>323</v>
      </c>
      <c r="F38" s="384" t="s">
        <v>803</v>
      </c>
      <c r="G38" s="398"/>
      <c r="H38" s="398"/>
      <c r="I38" s="398"/>
      <c r="J38" s="398"/>
      <c r="K38" s="398"/>
      <c r="L38" s="398"/>
      <c r="M38" s="399"/>
      <c r="N38" s="43"/>
    </row>
    <row r="39" spans="1:14" s="44" customFormat="1" ht="22.5" customHeight="1" x14ac:dyDescent="0.15">
      <c r="B39" s="156" t="s">
        <v>868</v>
      </c>
      <c r="C39" s="467" t="s">
        <v>326</v>
      </c>
      <c r="D39" s="468"/>
      <c r="E39" s="164" t="s">
        <v>323</v>
      </c>
      <c r="F39" s="387" t="s">
        <v>785</v>
      </c>
      <c r="G39" s="395"/>
      <c r="H39" s="395"/>
      <c r="I39" s="395"/>
      <c r="J39" s="395"/>
      <c r="K39" s="395"/>
      <c r="L39" s="395"/>
      <c r="M39" s="420"/>
      <c r="N39" s="43"/>
    </row>
    <row r="40" spans="1:14" s="44" customFormat="1" ht="34.5" customHeight="1" x14ac:dyDescent="0.15">
      <c r="B40" s="165"/>
      <c r="C40" s="410"/>
      <c r="D40" s="469"/>
      <c r="E40" s="166" t="s">
        <v>323</v>
      </c>
      <c r="F40" s="424" t="s">
        <v>869</v>
      </c>
      <c r="G40" s="424"/>
      <c r="H40" s="424"/>
      <c r="I40" s="424"/>
      <c r="J40" s="424"/>
      <c r="K40" s="424"/>
      <c r="L40" s="424"/>
      <c r="M40" s="425"/>
      <c r="N40" s="43"/>
    </row>
    <row r="41" spans="1:14" s="44" customFormat="1" ht="22.5" customHeight="1" x14ac:dyDescent="0.15">
      <c r="B41" s="167"/>
      <c r="C41" s="389"/>
      <c r="D41" s="390"/>
      <c r="E41" s="168" t="s">
        <v>323</v>
      </c>
      <c r="F41" s="421" t="s">
        <v>786</v>
      </c>
      <c r="G41" s="421"/>
      <c r="H41" s="421"/>
      <c r="I41" s="421"/>
      <c r="J41" s="421"/>
      <c r="K41" s="421"/>
      <c r="L41" s="421"/>
      <c r="M41" s="422"/>
      <c r="N41" s="43"/>
    </row>
    <row r="42" spans="1:14" s="44" customFormat="1" ht="22.5" customHeight="1" x14ac:dyDescent="0.15">
      <c r="A42" s="178"/>
      <c r="B42" s="156" t="s">
        <v>510</v>
      </c>
      <c r="C42" s="419" t="s">
        <v>522</v>
      </c>
      <c r="D42" s="409"/>
      <c r="E42" s="171" t="s">
        <v>323</v>
      </c>
      <c r="F42" s="395" t="s">
        <v>809</v>
      </c>
      <c r="G42" s="395"/>
      <c r="H42" s="395"/>
      <c r="I42" s="395"/>
      <c r="J42" s="395"/>
      <c r="K42" s="395"/>
      <c r="L42" s="395"/>
      <c r="M42" s="420"/>
      <c r="N42" s="43"/>
    </row>
    <row r="43" spans="1:14" ht="22.5" customHeight="1" x14ac:dyDescent="0.15">
      <c r="A43" s="179"/>
      <c r="B43" s="167"/>
      <c r="C43" s="389"/>
      <c r="D43" s="390"/>
      <c r="E43" s="168" t="s">
        <v>325</v>
      </c>
      <c r="F43" s="421" t="s">
        <v>793</v>
      </c>
      <c r="G43" s="421"/>
      <c r="H43" s="421"/>
      <c r="I43" s="421"/>
      <c r="J43" s="421"/>
      <c r="K43" s="421"/>
      <c r="L43" s="421"/>
      <c r="M43" s="422"/>
      <c r="N43" s="58"/>
    </row>
    <row r="44" spans="1:14" ht="33" customHeight="1" x14ac:dyDescent="0.15">
      <c r="A44" s="179"/>
      <c r="B44" s="156" t="s">
        <v>870</v>
      </c>
      <c r="C44" s="419" t="s">
        <v>331</v>
      </c>
      <c r="D44" s="409"/>
      <c r="E44" s="171" t="s">
        <v>323</v>
      </c>
      <c r="F44" s="395" t="s">
        <v>804</v>
      </c>
      <c r="G44" s="395"/>
      <c r="H44" s="395"/>
      <c r="I44" s="395"/>
      <c r="J44" s="395"/>
      <c r="K44" s="395"/>
      <c r="L44" s="395"/>
      <c r="M44" s="420"/>
      <c r="N44" s="58"/>
    </row>
    <row r="45" spans="1:14" ht="33" customHeight="1" x14ac:dyDescent="0.15">
      <c r="A45" s="179"/>
      <c r="B45" s="167"/>
      <c r="C45" s="389"/>
      <c r="D45" s="390"/>
      <c r="E45" s="173" t="s">
        <v>325</v>
      </c>
      <c r="F45" s="384" t="s">
        <v>871</v>
      </c>
      <c r="G45" s="384"/>
      <c r="H45" s="384"/>
      <c r="I45" s="384"/>
      <c r="J45" s="384"/>
      <c r="K45" s="384"/>
      <c r="L45" s="384"/>
      <c r="M45" s="391"/>
      <c r="N45" s="58"/>
    </row>
    <row r="46" spans="1:14" s="44" customFormat="1" ht="27.75" customHeight="1" x14ac:dyDescent="0.15">
      <c r="B46" s="151" t="s">
        <v>872</v>
      </c>
      <c r="C46" s="454" t="s">
        <v>873</v>
      </c>
      <c r="D46" s="401"/>
      <c r="E46" s="193" t="s">
        <v>327</v>
      </c>
      <c r="F46" s="455" t="s">
        <v>765</v>
      </c>
      <c r="G46" s="455"/>
      <c r="H46" s="455"/>
      <c r="I46" s="455"/>
      <c r="J46" s="455"/>
      <c r="K46" s="455"/>
      <c r="L46" s="455"/>
      <c r="M46" s="456"/>
    </row>
    <row r="47" spans="1:14" s="44" customFormat="1" ht="27.75" customHeight="1" x14ac:dyDescent="0.15">
      <c r="B47" s="165"/>
      <c r="C47" s="406"/>
      <c r="D47" s="407"/>
      <c r="E47" s="192" t="s">
        <v>327</v>
      </c>
      <c r="F47" s="449" t="s">
        <v>769</v>
      </c>
      <c r="G47" s="449"/>
      <c r="H47" s="449"/>
      <c r="I47" s="449"/>
      <c r="J47" s="449"/>
      <c r="K47" s="449"/>
      <c r="L47" s="449"/>
      <c r="M47" s="450"/>
    </row>
    <row r="48" spans="1:14" s="44" customFormat="1" ht="22.5" customHeight="1" x14ac:dyDescent="0.15">
      <c r="B48" s="141"/>
      <c r="C48" s="408"/>
      <c r="D48" s="403"/>
      <c r="E48" s="145" t="s">
        <v>327</v>
      </c>
      <c r="F48" s="447" t="s">
        <v>874</v>
      </c>
      <c r="G48" s="447"/>
      <c r="H48" s="447"/>
      <c r="I48" s="447"/>
      <c r="J48" s="447"/>
      <c r="K48" s="447"/>
      <c r="L48" s="447"/>
      <c r="M48" s="448"/>
    </row>
    <row r="49" spans="1:56" s="44" customFormat="1" ht="33.75" customHeight="1" x14ac:dyDescent="0.15">
      <c r="B49" s="139" t="s">
        <v>329</v>
      </c>
      <c r="C49" s="400" t="s">
        <v>766</v>
      </c>
      <c r="D49" s="401"/>
      <c r="E49" s="142" t="s">
        <v>327</v>
      </c>
      <c r="F49" s="429" t="s">
        <v>767</v>
      </c>
      <c r="G49" s="429"/>
      <c r="H49" s="429"/>
      <c r="I49" s="429"/>
      <c r="J49" s="429"/>
      <c r="K49" s="429"/>
      <c r="L49" s="429"/>
      <c r="M49" s="444"/>
    </row>
    <row r="50" spans="1:56" s="44" customFormat="1" ht="22.5" customHeight="1" x14ac:dyDescent="0.15">
      <c r="B50" s="143"/>
      <c r="C50" s="402"/>
      <c r="D50" s="403"/>
      <c r="E50" s="144" t="s">
        <v>327</v>
      </c>
      <c r="F50" s="445" t="s">
        <v>768</v>
      </c>
      <c r="G50" s="445"/>
      <c r="H50" s="445"/>
      <c r="I50" s="445"/>
      <c r="J50" s="445"/>
      <c r="K50" s="445"/>
      <c r="L50" s="445"/>
      <c r="M50" s="446"/>
    </row>
    <row r="51" spans="1:56" ht="22.5" customHeight="1" x14ac:dyDescent="0.15">
      <c r="A51" s="179"/>
      <c r="B51" s="156" t="s">
        <v>875</v>
      </c>
      <c r="C51" s="392" t="s">
        <v>876</v>
      </c>
      <c r="D51" s="393"/>
      <c r="E51" s="60" t="s">
        <v>327</v>
      </c>
      <c r="F51" s="395" t="s">
        <v>802</v>
      </c>
      <c r="G51" s="396"/>
      <c r="H51" s="396"/>
      <c r="I51" s="396"/>
      <c r="J51" s="396"/>
      <c r="K51" s="396"/>
      <c r="L51" s="396"/>
      <c r="M51" s="397"/>
      <c r="N51" s="58"/>
    </row>
    <row r="52" spans="1:56" ht="22.5" customHeight="1" x14ac:dyDescent="0.15">
      <c r="A52" s="179"/>
      <c r="B52" s="165"/>
      <c r="C52" s="394"/>
      <c r="D52" s="390"/>
      <c r="E52" s="180" t="s">
        <v>327</v>
      </c>
      <c r="F52" s="384" t="s">
        <v>805</v>
      </c>
      <c r="G52" s="398"/>
      <c r="H52" s="398"/>
      <c r="I52" s="398"/>
      <c r="J52" s="398"/>
      <c r="K52" s="398"/>
      <c r="L52" s="398"/>
      <c r="M52" s="399"/>
      <c r="N52" s="58"/>
    </row>
    <row r="53" spans="1:56" ht="18" customHeight="1" x14ac:dyDescent="0.15">
      <c r="A53" s="179"/>
      <c r="B53" s="156" t="s">
        <v>877</v>
      </c>
      <c r="C53" s="392" t="s">
        <v>338</v>
      </c>
      <c r="D53" s="409"/>
      <c r="E53" s="181" t="s">
        <v>323</v>
      </c>
      <c r="F53" s="250" t="s">
        <v>785</v>
      </c>
      <c r="G53" s="182"/>
      <c r="H53" s="182"/>
      <c r="I53" s="182"/>
      <c r="J53" s="182"/>
      <c r="K53" s="182"/>
      <c r="L53" s="182"/>
      <c r="M53" s="183"/>
      <c r="N53" s="58"/>
    </row>
    <row r="54" spans="1:56" ht="18" customHeight="1" x14ac:dyDescent="0.15">
      <c r="A54" s="57"/>
      <c r="B54" s="184"/>
      <c r="C54" s="410"/>
      <c r="D54" s="411"/>
      <c r="E54" s="413" t="s">
        <v>323</v>
      </c>
      <c r="F54" s="415" t="s">
        <v>810</v>
      </c>
      <c r="G54" s="415"/>
      <c r="H54" s="415"/>
      <c r="I54" s="415"/>
      <c r="J54" s="415"/>
      <c r="K54" s="415"/>
      <c r="L54" s="415"/>
      <c r="M54" s="416"/>
      <c r="N54" s="58"/>
      <c r="O54" s="57"/>
      <c r="P54" s="185"/>
      <c r="Q54" s="185"/>
      <c r="R54" s="185"/>
      <c r="S54" s="186"/>
      <c r="T54" s="186"/>
      <c r="U54" s="186"/>
      <c r="V54" s="186"/>
      <c r="W54" s="186"/>
      <c r="X54" s="186"/>
      <c r="Y54" s="186"/>
      <c r="Z54" s="186"/>
      <c r="AA54" s="186"/>
      <c r="AB54" s="186"/>
      <c r="AC54" s="186"/>
      <c r="AD54" s="186"/>
      <c r="AE54" s="186"/>
      <c r="AF54" s="186"/>
      <c r="AG54" s="186"/>
      <c r="AH54" s="186"/>
      <c r="AI54" s="186"/>
      <c r="AJ54" s="186"/>
      <c r="AK54" s="186"/>
      <c r="AL54" s="186"/>
      <c r="AM54" s="186"/>
      <c r="AN54" s="186"/>
      <c r="AO54" s="186"/>
      <c r="AP54" s="186"/>
      <c r="AQ54" s="186"/>
      <c r="AR54" s="186"/>
      <c r="AS54" s="186"/>
      <c r="AT54" s="186"/>
      <c r="AU54" s="186"/>
      <c r="AV54" s="186"/>
      <c r="AW54" s="186"/>
      <c r="AX54" s="186"/>
      <c r="AY54" s="186"/>
      <c r="AZ54" s="186"/>
      <c r="BA54" s="186"/>
      <c r="BB54" s="186"/>
      <c r="BC54" s="57"/>
      <c r="BD54" s="57"/>
    </row>
    <row r="55" spans="1:56" ht="18" customHeight="1" x14ac:dyDescent="0.15">
      <c r="A55" s="57"/>
      <c r="B55" s="187"/>
      <c r="C55" s="389"/>
      <c r="D55" s="412"/>
      <c r="E55" s="414"/>
      <c r="F55" s="417"/>
      <c r="G55" s="417"/>
      <c r="H55" s="417"/>
      <c r="I55" s="417"/>
      <c r="J55" s="417"/>
      <c r="K55" s="417"/>
      <c r="L55" s="417"/>
      <c r="M55" s="418"/>
      <c r="N55" s="58"/>
      <c r="O55" s="57"/>
      <c r="P55" s="185"/>
      <c r="Q55" s="185"/>
      <c r="R55" s="185"/>
      <c r="S55" s="186"/>
      <c r="T55" s="186"/>
      <c r="U55" s="186"/>
      <c r="V55" s="186"/>
      <c r="W55" s="186"/>
      <c r="X55" s="186"/>
      <c r="Y55" s="186"/>
      <c r="Z55" s="186"/>
      <c r="AA55" s="186"/>
      <c r="AB55" s="186"/>
      <c r="AC55" s="186"/>
      <c r="AD55" s="186"/>
      <c r="AE55" s="186"/>
      <c r="AF55" s="186"/>
      <c r="AG55" s="186"/>
      <c r="AH55" s="186"/>
      <c r="AI55" s="186"/>
      <c r="AJ55" s="186"/>
      <c r="AK55" s="186"/>
      <c r="AL55" s="186"/>
      <c r="AM55" s="186"/>
      <c r="AN55" s="186"/>
      <c r="AO55" s="186"/>
      <c r="AP55" s="186"/>
      <c r="AQ55" s="186"/>
      <c r="AR55" s="186"/>
      <c r="AS55" s="186"/>
      <c r="AT55" s="186"/>
      <c r="AU55" s="186"/>
      <c r="AV55" s="186"/>
      <c r="AW55" s="186"/>
      <c r="AX55" s="186"/>
      <c r="AY55" s="186"/>
      <c r="AZ55" s="186"/>
      <c r="BA55" s="186"/>
      <c r="BB55" s="186"/>
      <c r="BC55" s="57"/>
      <c r="BD55" s="57"/>
    </row>
    <row r="56" spans="1:56" s="44" customFormat="1" ht="22.5" customHeight="1" x14ac:dyDescent="0.15">
      <c r="B56" s="151" t="s">
        <v>878</v>
      </c>
      <c r="C56" s="251" t="s">
        <v>879</v>
      </c>
      <c r="D56" s="49"/>
      <c r="E56" s="52" t="s">
        <v>323</v>
      </c>
      <c r="F56" s="404" t="s">
        <v>785</v>
      </c>
      <c r="G56" s="404"/>
      <c r="H56" s="404"/>
      <c r="I56" s="404"/>
      <c r="J56" s="404"/>
      <c r="K56" s="404"/>
      <c r="L56" s="404"/>
      <c r="M56" s="405"/>
    </row>
    <row r="57" spans="1:56" s="44" customFormat="1" ht="34.5" customHeight="1" x14ac:dyDescent="0.15">
      <c r="B57" s="151"/>
      <c r="C57" s="251"/>
      <c r="D57" s="49"/>
      <c r="E57" s="55" t="s">
        <v>323</v>
      </c>
      <c r="F57" s="384" t="s">
        <v>806</v>
      </c>
      <c r="G57" s="384"/>
      <c r="H57" s="384"/>
      <c r="I57" s="384"/>
      <c r="J57" s="384"/>
      <c r="K57" s="384"/>
      <c r="L57" s="384"/>
      <c r="M57" s="391"/>
    </row>
    <row r="58" spans="1:56" s="44" customFormat="1" ht="34.5" customHeight="1" x14ac:dyDescent="0.15">
      <c r="B58" s="139" t="s">
        <v>880</v>
      </c>
      <c r="C58" s="253" t="s">
        <v>881</v>
      </c>
      <c r="D58" s="248"/>
      <c r="E58" s="48" t="s">
        <v>323</v>
      </c>
      <c r="F58" s="387" t="s">
        <v>807</v>
      </c>
      <c r="G58" s="387"/>
      <c r="H58" s="387"/>
      <c r="I58" s="387"/>
      <c r="J58" s="387"/>
      <c r="K58" s="387"/>
      <c r="L58" s="387"/>
      <c r="M58" s="388"/>
    </row>
    <row r="59" spans="1:56" s="44" customFormat="1" ht="18" customHeight="1" x14ac:dyDescent="0.15">
      <c r="B59" s="151"/>
      <c r="C59" s="251"/>
      <c r="D59" s="49"/>
      <c r="E59" s="52"/>
      <c r="F59" s="152" t="s">
        <v>772</v>
      </c>
      <c r="G59" s="153"/>
      <c r="H59" s="153"/>
      <c r="I59" s="153"/>
      <c r="J59" s="153"/>
      <c r="K59" s="153"/>
      <c r="L59" s="153"/>
      <c r="M59" s="154"/>
    </row>
    <row r="60" spans="1:56" s="44" customFormat="1" ht="18" customHeight="1" x14ac:dyDescent="0.15">
      <c r="B60" s="151"/>
      <c r="C60" s="251"/>
      <c r="D60" s="49"/>
      <c r="E60" s="52"/>
      <c r="F60" s="152" t="s">
        <v>773</v>
      </c>
      <c r="G60" s="153"/>
      <c r="H60" s="153"/>
      <c r="I60" s="153"/>
      <c r="J60" s="153"/>
      <c r="K60" s="153"/>
      <c r="L60" s="153"/>
      <c r="M60" s="154"/>
    </row>
    <row r="61" spans="1:56" s="44" customFormat="1" ht="18" customHeight="1" x14ac:dyDescent="0.15">
      <c r="B61" s="141"/>
      <c r="C61" s="252"/>
      <c r="D61" s="50"/>
      <c r="E61" s="54"/>
      <c r="F61" s="155" t="s">
        <v>774</v>
      </c>
      <c r="G61" s="153"/>
      <c r="H61" s="153"/>
      <c r="I61" s="153"/>
      <c r="J61" s="153"/>
      <c r="K61" s="153"/>
      <c r="L61" s="153"/>
      <c r="M61" s="154"/>
    </row>
    <row r="62" spans="1:56" ht="27" customHeight="1" x14ac:dyDescent="0.15">
      <c r="B62" s="188" t="s">
        <v>882</v>
      </c>
      <c r="C62" s="252" t="s">
        <v>883</v>
      </c>
      <c r="D62" s="50"/>
      <c r="E62" s="54" t="s">
        <v>323</v>
      </c>
      <c r="F62" s="476" t="s">
        <v>884</v>
      </c>
      <c r="G62" s="476"/>
      <c r="H62" s="476"/>
      <c r="I62" s="476"/>
      <c r="J62" s="476"/>
      <c r="K62" s="476"/>
      <c r="L62" s="476"/>
      <c r="M62" s="477"/>
      <c r="N62" s="58"/>
    </row>
    <row r="63" spans="1:56" s="44" customFormat="1" ht="27" customHeight="1" x14ac:dyDescent="0.15">
      <c r="A63" s="178"/>
      <c r="B63" s="188" t="s">
        <v>885</v>
      </c>
      <c r="C63" s="382" t="s">
        <v>332</v>
      </c>
      <c r="D63" s="383"/>
      <c r="E63" s="173" t="s">
        <v>323</v>
      </c>
      <c r="F63" s="384" t="s">
        <v>794</v>
      </c>
      <c r="G63" s="385"/>
      <c r="H63" s="385"/>
      <c r="I63" s="385"/>
      <c r="J63" s="385"/>
      <c r="K63" s="385"/>
      <c r="L63" s="385"/>
      <c r="M63" s="386"/>
      <c r="N63" s="43"/>
    </row>
    <row r="64" spans="1:56" s="44" customFormat="1" ht="27" customHeight="1" x14ac:dyDescent="0.15">
      <c r="A64" s="178"/>
      <c r="B64" s="167" t="s">
        <v>886</v>
      </c>
      <c r="C64" s="382" t="s">
        <v>333</v>
      </c>
      <c r="D64" s="383"/>
      <c r="E64" s="173" t="s">
        <v>323</v>
      </c>
      <c r="F64" s="384" t="s">
        <v>795</v>
      </c>
      <c r="G64" s="385"/>
      <c r="H64" s="385"/>
      <c r="I64" s="385"/>
      <c r="J64" s="385"/>
      <c r="K64" s="385"/>
      <c r="L64" s="385"/>
      <c r="M64" s="386"/>
      <c r="N64" s="43"/>
    </row>
    <row r="65" spans="1:14" ht="18" customHeight="1" x14ac:dyDescent="0.15">
      <c r="B65" s="41" t="s">
        <v>334</v>
      </c>
      <c r="D65" s="41"/>
      <c r="E65" s="47"/>
      <c r="F65" s="42"/>
      <c r="G65" s="43"/>
      <c r="H65" s="43"/>
      <c r="I65" s="43"/>
      <c r="J65" s="43"/>
      <c r="K65" s="43"/>
      <c r="L65" s="43"/>
      <c r="N65" s="58"/>
    </row>
    <row r="66" spans="1:14" x14ac:dyDescent="0.15">
      <c r="B66" s="41"/>
      <c r="D66" s="41"/>
      <c r="E66" s="47"/>
      <c r="F66" s="42"/>
      <c r="G66" s="43"/>
      <c r="H66" s="43"/>
      <c r="I66" s="43"/>
      <c r="J66" s="43"/>
      <c r="K66" s="43"/>
      <c r="L66" s="43"/>
      <c r="N66" s="58"/>
    </row>
    <row r="67" spans="1:14" x14ac:dyDescent="0.15">
      <c r="B67" s="364"/>
      <c r="C67" s="365"/>
      <c r="D67" s="365"/>
      <c r="E67" s="365"/>
      <c r="F67" s="365"/>
      <c r="G67" s="365" t="s">
        <v>826</v>
      </c>
      <c r="H67" s="381" t="s">
        <v>944</v>
      </c>
      <c r="I67" s="381"/>
      <c r="J67" s="381"/>
      <c r="K67" s="381"/>
      <c r="L67" s="381"/>
      <c r="M67" s="381"/>
      <c r="N67" s="58"/>
    </row>
    <row r="68" spans="1:14" x14ac:dyDescent="0.15">
      <c r="B68" s="64"/>
      <c r="E68" s="366"/>
      <c r="J68" s="244" t="s">
        <v>827</v>
      </c>
      <c r="K68" s="374"/>
      <c r="L68" s="245"/>
      <c r="N68" s="58"/>
    </row>
    <row r="69" spans="1:14" s="63" customFormat="1" x14ac:dyDescent="0.15">
      <c r="A69" s="59"/>
      <c r="B69" s="64"/>
      <c r="E69" s="243"/>
      <c r="F69" s="65"/>
      <c r="G69" s="58"/>
      <c r="H69" s="246" t="s">
        <v>828</v>
      </c>
      <c r="I69" s="470"/>
      <c r="J69" s="470"/>
      <c r="K69" s="58"/>
      <c r="L69" s="58"/>
      <c r="M69" s="58"/>
      <c r="N69" s="58"/>
    </row>
    <row r="70" spans="1:14" ht="8.25" customHeight="1" x14ac:dyDescent="0.15">
      <c r="B70" s="64"/>
    </row>
    <row r="71" spans="1:14" x14ac:dyDescent="0.15">
      <c r="B71" s="64"/>
    </row>
    <row r="72" spans="1:14" x14ac:dyDescent="0.15">
      <c r="B72" s="64"/>
    </row>
  </sheetData>
  <sheetProtection sheet="1" objects="1" scenarios="1"/>
  <mergeCells count="91">
    <mergeCell ref="I69:J69"/>
    <mergeCell ref="C5:D5"/>
    <mergeCell ref="E5:M5"/>
    <mergeCell ref="C6:D6"/>
    <mergeCell ref="F6:M6"/>
    <mergeCell ref="F62:M62"/>
    <mergeCell ref="C7:D7"/>
    <mergeCell ref="F7:M7"/>
    <mergeCell ref="C8:D8"/>
    <mergeCell ref="F8:M8"/>
    <mergeCell ref="C9:D9"/>
    <mergeCell ref="F9:M9"/>
    <mergeCell ref="C10:D10"/>
    <mergeCell ref="F10:M10"/>
    <mergeCell ref="C11:D11"/>
    <mergeCell ref="F11:M11"/>
    <mergeCell ref="F12:M12"/>
    <mergeCell ref="F13:M13"/>
    <mergeCell ref="F14:M14"/>
    <mergeCell ref="F15:M15"/>
    <mergeCell ref="C46:D46"/>
    <mergeCell ref="F46:M46"/>
    <mergeCell ref="F20:M20"/>
    <mergeCell ref="F21:M21"/>
    <mergeCell ref="F22:M22"/>
    <mergeCell ref="F16:G17"/>
    <mergeCell ref="H16:K16"/>
    <mergeCell ref="L16:M17"/>
    <mergeCell ref="H17:K17"/>
    <mergeCell ref="F18:M18"/>
    <mergeCell ref="C39:D39"/>
    <mergeCell ref="C40:D40"/>
    <mergeCell ref="F19:M19"/>
    <mergeCell ref="F49:M49"/>
    <mergeCell ref="F50:M50"/>
    <mergeCell ref="F48:M48"/>
    <mergeCell ref="F47:M47"/>
    <mergeCell ref="F39:M39"/>
    <mergeCell ref="F40:M40"/>
    <mergeCell ref="C41:D41"/>
    <mergeCell ref="F41:M41"/>
    <mergeCell ref="C23:D23"/>
    <mergeCell ref="F23:M23"/>
    <mergeCell ref="F24:M25"/>
    <mergeCell ref="C33:D33"/>
    <mergeCell ref="F33:M33"/>
    <mergeCell ref="C26:D27"/>
    <mergeCell ref="F26:M26"/>
    <mergeCell ref="F27:M27"/>
    <mergeCell ref="C28:D29"/>
    <mergeCell ref="F28:M28"/>
    <mergeCell ref="F29:M29"/>
    <mergeCell ref="C30:D30"/>
    <mergeCell ref="C31:D31"/>
    <mergeCell ref="F31:M31"/>
    <mergeCell ref="C32:D32"/>
    <mergeCell ref="F32:M32"/>
    <mergeCell ref="C34:D34"/>
    <mergeCell ref="F34:M34"/>
    <mergeCell ref="C36:D38"/>
    <mergeCell ref="F36:M36"/>
    <mergeCell ref="F37:M37"/>
    <mergeCell ref="F38:M38"/>
    <mergeCell ref="C35:D35"/>
    <mergeCell ref="F35:M35"/>
    <mergeCell ref="C42:D42"/>
    <mergeCell ref="F42:M42"/>
    <mergeCell ref="C43:D43"/>
    <mergeCell ref="F43:M43"/>
    <mergeCell ref="C44:D44"/>
    <mergeCell ref="F44:M44"/>
    <mergeCell ref="F58:M58"/>
    <mergeCell ref="C45:D45"/>
    <mergeCell ref="F45:M45"/>
    <mergeCell ref="C51:D52"/>
    <mergeCell ref="F51:M51"/>
    <mergeCell ref="F52:M52"/>
    <mergeCell ref="F57:M57"/>
    <mergeCell ref="C49:D49"/>
    <mergeCell ref="C50:D50"/>
    <mergeCell ref="F56:M56"/>
    <mergeCell ref="C47:D47"/>
    <mergeCell ref="C48:D48"/>
    <mergeCell ref="C53:D55"/>
    <mergeCell ref="E54:E55"/>
    <mergeCell ref="F54:M55"/>
    <mergeCell ref="H67:M67"/>
    <mergeCell ref="C63:D63"/>
    <mergeCell ref="F63:M63"/>
    <mergeCell ref="C64:D64"/>
    <mergeCell ref="F64:M64"/>
  </mergeCells>
  <phoneticPr fontId="3"/>
  <pageMargins left="0.74803149606299213" right="0.47244094488188981" top="0.39370078740157483" bottom="0.35433070866141736" header="0.19685039370078741" footer="0.19685039370078741"/>
  <pageSetup paperSize="9" scale="93" orientation="portrait" r:id="rId1"/>
  <headerFooter alignWithMargins="0"/>
  <rowBreaks count="1" manualBreakCount="1">
    <brk id="32" max="16383" man="1"/>
  </row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W201"/>
  <sheetViews>
    <sheetView showGridLines="0" tabSelected="1" view="pageBreakPreview" zoomScaleNormal="100" zoomScaleSheetLayoutView="100" workbookViewId="0">
      <selection activeCell="D5" sqref="D5:G6"/>
    </sheetView>
  </sheetViews>
  <sheetFormatPr defaultRowHeight="16.5" customHeight="1" x14ac:dyDescent="0.15"/>
  <cols>
    <col min="1" max="6" width="2.5703125" customWidth="1"/>
    <col min="7" max="7" width="3.140625" customWidth="1"/>
    <col min="8" max="42" width="2.5703125" customWidth="1"/>
    <col min="43" max="79" width="2.5703125" hidden="1" customWidth="1"/>
    <col min="80" max="100" width="2.5703125" style="194" customWidth="1"/>
    <col min="101" max="101" width="2.5703125" customWidth="1"/>
    <col min="102" max="112" width="2.5703125" hidden="1" customWidth="1"/>
    <col min="113" max="116" width="9.140625" hidden="1" customWidth="1"/>
    <col min="117" max="124" width="9.7109375" customWidth="1"/>
  </cols>
  <sheetData>
    <row r="1" spans="1:125" ht="16.5" customHeight="1" thickBot="1" x14ac:dyDescent="0.2">
      <c r="A1" s="254" t="s">
        <v>717</v>
      </c>
      <c r="B1" s="254"/>
      <c r="C1" s="254"/>
      <c r="D1" s="254"/>
      <c r="E1" s="254"/>
      <c r="F1" s="254"/>
      <c r="G1" s="254"/>
      <c r="H1" s="254"/>
      <c r="I1" s="254"/>
      <c r="J1" s="254"/>
      <c r="K1" s="254"/>
      <c r="L1" s="254"/>
      <c r="M1" s="254"/>
      <c r="N1" s="254"/>
      <c r="O1" s="254"/>
      <c r="P1" s="254"/>
      <c r="Q1" s="254"/>
      <c r="R1" s="254"/>
      <c r="S1" s="254"/>
      <c r="T1" s="254"/>
      <c r="U1" s="254"/>
      <c r="V1" s="254"/>
      <c r="W1" s="254"/>
      <c r="X1" s="254"/>
      <c r="Y1" s="254"/>
      <c r="Z1" s="254"/>
      <c r="AA1" s="254"/>
      <c r="AB1" s="254"/>
      <c r="AC1" s="254"/>
      <c r="AD1" s="254"/>
      <c r="AE1" s="254"/>
      <c r="AF1" s="254"/>
      <c r="AG1" s="254"/>
      <c r="AH1" s="254"/>
      <c r="AI1" s="254"/>
      <c r="AJ1" s="254"/>
      <c r="AK1" s="254"/>
      <c r="AL1" s="254"/>
      <c r="AM1" s="254"/>
      <c r="AN1" s="254"/>
      <c r="AO1" s="255" t="s">
        <v>0</v>
      </c>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row>
    <row r="2" spans="1:125" ht="16.5" customHeight="1" thickBot="1" x14ac:dyDescent="0.2">
      <c r="A2" s="254"/>
      <c r="B2" s="254"/>
      <c r="C2" s="254"/>
      <c r="D2" s="254"/>
      <c r="E2" s="254"/>
      <c r="F2" s="254"/>
      <c r="G2" s="254"/>
      <c r="H2" s="254"/>
      <c r="I2" s="254"/>
      <c r="J2" s="254"/>
      <c r="K2" s="254"/>
      <c r="L2" s="254"/>
      <c r="M2" s="254"/>
      <c r="N2" s="254"/>
      <c r="O2" s="254"/>
      <c r="P2" s="254"/>
      <c r="Q2" s="254"/>
      <c r="R2" s="254"/>
      <c r="S2" s="254"/>
      <c r="T2" s="254"/>
      <c r="U2" s="254"/>
      <c r="V2" s="254"/>
      <c r="W2" s="254"/>
      <c r="X2" s="254"/>
      <c r="Y2" s="254"/>
      <c r="Z2" s="254"/>
      <c r="AA2" s="254"/>
      <c r="AB2" s="254"/>
      <c r="AC2" s="254"/>
      <c r="AD2" s="254"/>
      <c r="AE2" s="254"/>
      <c r="AF2" s="254"/>
      <c r="AG2" s="254"/>
      <c r="AH2" s="254"/>
      <c r="AI2" s="254"/>
      <c r="AJ2" s="254"/>
      <c r="AK2" s="254"/>
      <c r="AL2" s="254"/>
      <c r="AM2" s="254"/>
      <c r="AN2" s="254"/>
      <c r="AO2" s="254"/>
      <c r="CC2" s="899" t="s">
        <v>339</v>
      </c>
      <c r="CD2" s="900"/>
      <c r="CE2" s="900"/>
      <c r="CF2" s="900"/>
      <c r="CG2" s="900"/>
      <c r="CH2" s="900"/>
      <c r="CI2" s="900"/>
      <c r="CJ2" s="900"/>
      <c r="CK2" s="900"/>
      <c r="CL2" s="900"/>
      <c r="CM2" s="900"/>
      <c r="CN2" s="900"/>
      <c r="CO2" s="900"/>
      <c r="CP2" s="900"/>
      <c r="CQ2" s="900"/>
      <c r="CR2" s="900"/>
      <c r="CS2" s="900"/>
      <c r="CT2" s="900"/>
      <c r="CU2" s="900"/>
      <c r="CV2" s="901"/>
      <c r="DM2" s="8" t="s">
        <v>197</v>
      </c>
      <c r="DN2" s="9"/>
      <c r="DO2" s="9"/>
      <c r="DP2" s="9"/>
      <c r="DQ2" s="9"/>
      <c r="DR2" s="9"/>
      <c r="DS2" s="9"/>
      <c r="DT2" s="34"/>
    </row>
    <row r="3" spans="1:125" ht="16.5" customHeight="1" x14ac:dyDescent="0.15">
      <c r="A3" s="256" t="s">
        <v>1</v>
      </c>
      <c r="B3" s="254"/>
      <c r="C3" s="254"/>
      <c r="D3" s="254"/>
      <c r="E3" s="254"/>
      <c r="F3" s="254"/>
      <c r="G3" s="254"/>
      <c r="H3" s="254"/>
      <c r="I3" s="254"/>
      <c r="J3" s="254"/>
      <c r="K3" s="254"/>
      <c r="L3" s="254"/>
      <c r="M3" s="254"/>
      <c r="N3" s="254"/>
      <c r="O3" s="256" t="s">
        <v>718</v>
      </c>
      <c r="P3" s="254"/>
      <c r="Q3" s="254"/>
      <c r="R3" s="254"/>
      <c r="S3" s="254"/>
      <c r="T3" s="254"/>
      <c r="U3" s="254"/>
      <c r="V3" s="254"/>
      <c r="W3" s="254"/>
      <c r="X3" s="254"/>
      <c r="Y3" s="254"/>
      <c r="Z3" s="254"/>
      <c r="AA3" s="254"/>
      <c r="AB3" s="254"/>
      <c r="AC3" s="254"/>
      <c r="AD3" s="254"/>
      <c r="AE3" s="254"/>
      <c r="AF3" s="254"/>
      <c r="AG3" s="254"/>
      <c r="AH3" s="254"/>
      <c r="AI3" s="254"/>
      <c r="AJ3" s="254"/>
      <c r="AK3" s="254"/>
      <c r="AL3" s="254"/>
      <c r="AM3" s="254"/>
      <c r="AN3" s="254"/>
      <c r="AO3" s="254"/>
      <c r="CC3" s="902" t="s">
        <v>819</v>
      </c>
      <c r="CD3" s="903"/>
      <c r="CE3" s="903"/>
      <c r="CF3" s="903"/>
      <c r="CG3" s="903"/>
      <c r="CH3" s="903"/>
      <c r="CI3" s="903"/>
      <c r="CJ3" s="903"/>
      <c r="CK3" s="903"/>
      <c r="CL3" s="903"/>
      <c r="CM3" s="903"/>
      <c r="CN3" s="903"/>
      <c r="CO3" s="903"/>
      <c r="CP3" s="903"/>
      <c r="CQ3" s="903"/>
      <c r="CR3" s="903"/>
      <c r="CS3" s="903"/>
      <c r="CT3" s="903"/>
      <c r="CU3" s="903"/>
      <c r="CV3" s="904"/>
      <c r="DM3" s="10" t="s">
        <v>198</v>
      </c>
      <c r="DN3" s="854" t="s">
        <v>199</v>
      </c>
      <c r="DO3" s="855"/>
      <c r="DP3" s="10" t="s">
        <v>200</v>
      </c>
      <c r="DQ3" s="10" t="s">
        <v>201</v>
      </c>
      <c r="DR3" s="10" t="s">
        <v>202</v>
      </c>
      <c r="DS3" s="10" t="s">
        <v>203</v>
      </c>
      <c r="DT3" s="40" t="s">
        <v>204</v>
      </c>
      <c r="DU3" s="88" t="s">
        <v>642</v>
      </c>
    </row>
    <row r="4" spans="1:125" ht="16.5" customHeight="1" x14ac:dyDescent="0.15">
      <c r="A4" s="254"/>
      <c r="B4" s="254"/>
      <c r="C4" s="254"/>
      <c r="D4" s="254"/>
      <c r="E4" s="254"/>
      <c r="F4" s="254"/>
      <c r="G4" s="254"/>
      <c r="H4" s="254"/>
      <c r="I4" s="254"/>
      <c r="J4" s="254"/>
      <c r="K4" s="254"/>
      <c r="L4" s="254"/>
      <c r="M4" s="254"/>
      <c r="N4" s="254"/>
      <c r="O4" s="254"/>
      <c r="P4" s="254"/>
      <c r="Q4" s="254"/>
      <c r="R4" s="254"/>
      <c r="S4" s="254"/>
      <c r="T4" s="254"/>
      <c r="U4" s="254"/>
      <c r="V4" s="254"/>
      <c r="W4" s="254"/>
      <c r="X4" s="254"/>
      <c r="Y4" s="254"/>
      <c r="Z4" s="254"/>
      <c r="AA4" s="254"/>
      <c r="AB4" s="254"/>
      <c r="AC4" s="254"/>
      <c r="AD4" s="254"/>
      <c r="AE4" s="254" t="s">
        <v>2</v>
      </c>
      <c r="AF4" s="254"/>
      <c r="AG4" s="856"/>
      <c r="AH4" s="856"/>
      <c r="AI4" s="254" t="s">
        <v>3</v>
      </c>
      <c r="AJ4" s="856"/>
      <c r="AK4" s="856"/>
      <c r="AL4" s="254" t="s">
        <v>4</v>
      </c>
      <c r="AM4" s="856"/>
      <c r="AN4" s="856"/>
      <c r="AO4" s="254" t="s">
        <v>5</v>
      </c>
      <c r="CC4" s="905"/>
      <c r="CD4" s="906"/>
      <c r="CE4" s="906"/>
      <c r="CF4" s="906"/>
      <c r="CG4" s="906"/>
      <c r="CH4" s="906"/>
      <c r="CI4" s="906"/>
      <c r="CJ4" s="906"/>
      <c r="CK4" s="906"/>
      <c r="CL4" s="906"/>
      <c r="CM4" s="906"/>
      <c r="CN4" s="906"/>
      <c r="CO4" s="906"/>
      <c r="CP4" s="906"/>
      <c r="CQ4" s="906"/>
      <c r="CR4" s="906"/>
      <c r="CS4" s="906"/>
      <c r="CT4" s="906"/>
      <c r="CU4" s="906"/>
      <c r="CV4" s="907"/>
      <c r="DM4" s="23" t="s">
        <v>237</v>
      </c>
      <c r="DN4" s="24" t="s">
        <v>238</v>
      </c>
      <c r="DO4" s="25"/>
      <c r="DP4" s="29" t="s">
        <v>240</v>
      </c>
      <c r="DQ4" s="375" t="str">
        <f>IF(P17="","FALSE","TRUE")</f>
        <v>FALSE</v>
      </c>
      <c r="DR4" s="117" t="s">
        <v>252</v>
      </c>
      <c r="DS4" s="22">
        <f>IF(DQ4="TRUE",1,0)</f>
        <v>0</v>
      </c>
      <c r="DT4" s="15" t="str">
        <f>IF(AND(DS4=0,DS5=0),"No.1 職名・氏名未入力",IF(AND(DS4=1,DS5=0),"No.1 氏名未入力",IF(AND(DS4=0,DS5=1),"No.1 職名未入力","")))</f>
        <v>No.1 職名・氏名未入力</v>
      </c>
      <c r="DU4" s="79" t="s">
        <v>641</v>
      </c>
    </row>
    <row r="5" spans="1:125" ht="16.5" customHeight="1" thickBot="1" x14ac:dyDescent="0.2">
      <c r="A5" s="770" t="s">
        <v>7</v>
      </c>
      <c r="B5" s="770"/>
      <c r="C5" s="770"/>
      <c r="D5" s="1071"/>
      <c r="E5" s="1071"/>
      <c r="F5" s="1071"/>
      <c r="G5" s="1071"/>
      <c r="H5" s="770" t="s">
        <v>57</v>
      </c>
      <c r="I5" s="770"/>
      <c r="J5" s="770"/>
      <c r="K5" s="770"/>
      <c r="L5" s="770"/>
      <c r="M5" s="254"/>
      <c r="N5" s="254"/>
      <c r="O5" s="254"/>
      <c r="P5" s="254"/>
      <c r="Q5" s="254"/>
      <c r="R5" s="254"/>
      <c r="S5" s="254"/>
      <c r="T5" s="254"/>
      <c r="U5" s="254"/>
      <c r="V5" s="254"/>
      <c r="W5" s="254"/>
      <c r="X5" s="254"/>
      <c r="Y5" s="254"/>
      <c r="Z5" s="254"/>
      <c r="AA5" s="254"/>
      <c r="AB5" s="254"/>
      <c r="AC5" s="254"/>
      <c r="AD5" s="254"/>
      <c r="AE5" s="254"/>
      <c r="AF5" s="254"/>
      <c r="AG5" s="254"/>
      <c r="AH5" s="254"/>
      <c r="AI5" s="254"/>
      <c r="AJ5" s="254"/>
      <c r="AK5" s="254"/>
      <c r="AL5" s="254"/>
      <c r="AM5" s="254"/>
      <c r="AN5" s="254"/>
      <c r="AO5" s="254"/>
      <c r="CC5" s="908"/>
      <c r="CD5" s="909"/>
      <c r="CE5" s="909"/>
      <c r="CF5" s="909"/>
      <c r="CG5" s="909"/>
      <c r="CH5" s="909"/>
      <c r="CI5" s="909"/>
      <c r="CJ5" s="909"/>
      <c r="CK5" s="909"/>
      <c r="CL5" s="909"/>
      <c r="CM5" s="909"/>
      <c r="CN5" s="909"/>
      <c r="CO5" s="909"/>
      <c r="CP5" s="909"/>
      <c r="CQ5" s="909"/>
      <c r="CR5" s="909"/>
      <c r="CS5" s="909"/>
      <c r="CT5" s="909"/>
      <c r="CU5" s="909"/>
      <c r="CV5" s="910"/>
      <c r="DM5" s="26"/>
      <c r="DN5" s="24" t="s">
        <v>239</v>
      </c>
      <c r="DO5" s="27"/>
      <c r="DP5" s="29" t="s">
        <v>240</v>
      </c>
      <c r="DQ5" s="375" t="str">
        <f>IF(AB17="","FALSE","TRUE")</f>
        <v>FALSE</v>
      </c>
      <c r="DR5" s="118"/>
      <c r="DS5" s="22">
        <f>IF(DQ5="TRUE",1,0)</f>
        <v>0</v>
      </c>
      <c r="DT5" s="2"/>
      <c r="DU5" s="28"/>
    </row>
    <row r="6" spans="1:125" ht="16.5" customHeight="1" x14ac:dyDescent="0.15">
      <c r="A6" s="770"/>
      <c r="B6" s="770"/>
      <c r="C6" s="770"/>
      <c r="D6" s="884"/>
      <c r="E6" s="884"/>
      <c r="F6" s="884"/>
      <c r="G6" s="884"/>
      <c r="H6" s="770"/>
      <c r="I6" s="770"/>
      <c r="J6" s="770"/>
      <c r="K6" s="770"/>
      <c r="L6" s="770"/>
      <c r="M6" s="254"/>
      <c r="N6" s="85"/>
      <c r="O6" s="785" t="s">
        <v>6</v>
      </c>
      <c r="P6" s="786"/>
      <c r="Q6" s="786"/>
      <c r="R6" s="786"/>
      <c r="S6" s="786"/>
      <c r="T6" s="786"/>
      <c r="U6" s="787"/>
      <c r="V6" s="781"/>
      <c r="W6" s="781"/>
      <c r="X6" s="781"/>
      <c r="Y6" s="781"/>
      <c r="Z6" s="781"/>
      <c r="AA6" s="781"/>
      <c r="AB6" s="781"/>
      <c r="AC6" s="781"/>
      <c r="AD6" s="781"/>
      <c r="AE6" s="781"/>
      <c r="AF6" s="781"/>
      <c r="AG6" s="781"/>
      <c r="AH6" s="781"/>
      <c r="AI6" s="781"/>
      <c r="AJ6" s="781"/>
      <c r="AK6" s="781"/>
      <c r="AL6" s="781"/>
      <c r="AM6" s="781"/>
      <c r="AN6" s="781"/>
      <c r="AO6" s="782"/>
      <c r="AP6" s="119"/>
      <c r="AQ6" s="119"/>
      <c r="AR6" s="119"/>
      <c r="AS6" s="119"/>
      <c r="AT6" s="119"/>
      <c r="AU6" s="119"/>
      <c r="AV6" s="119"/>
      <c r="AW6" s="119"/>
      <c r="AX6" s="119"/>
      <c r="AY6" s="119"/>
      <c r="AZ6" s="119"/>
      <c r="BA6" s="119"/>
      <c r="BB6" s="119"/>
      <c r="BC6" s="119"/>
      <c r="BD6" s="119"/>
      <c r="BE6" s="119"/>
      <c r="BF6" s="119"/>
      <c r="BG6" s="119"/>
      <c r="BH6" s="119"/>
      <c r="BI6" s="119"/>
      <c r="BJ6" s="119"/>
      <c r="BK6" s="119"/>
      <c r="BL6" s="119"/>
      <c r="BM6" s="119"/>
      <c r="BN6" s="119"/>
      <c r="BO6" s="119"/>
      <c r="BP6" s="119"/>
      <c r="BQ6" s="119"/>
      <c r="BR6" s="119"/>
      <c r="BS6" s="119"/>
      <c r="BT6" s="119"/>
      <c r="BU6" s="119"/>
      <c r="BV6" s="119"/>
      <c r="BW6" s="119"/>
      <c r="BX6" s="119"/>
      <c r="BY6" s="119"/>
      <c r="BZ6" s="119"/>
      <c r="CA6" s="119"/>
      <c r="CB6" s="195"/>
      <c r="CC6" s="196" t="s">
        <v>6</v>
      </c>
      <c r="CD6" s="195"/>
      <c r="CE6" s="195"/>
      <c r="CF6" s="195"/>
      <c r="CG6" s="197" t="str">
        <f>IF(V6="","施設名未入力","")</f>
        <v>施設名未入力</v>
      </c>
      <c r="CH6" s="198"/>
      <c r="CI6" s="195"/>
      <c r="CJ6" s="195"/>
      <c r="CK6" s="195"/>
      <c r="CL6" s="195"/>
      <c r="CM6" s="195"/>
      <c r="CN6" s="195"/>
      <c r="CO6" s="195"/>
      <c r="CP6" s="195"/>
      <c r="CQ6" s="195"/>
      <c r="CR6" s="195"/>
      <c r="DM6" s="12" t="s">
        <v>205</v>
      </c>
      <c r="DN6" s="12" t="s">
        <v>211</v>
      </c>
      <c r="DO6" s="12" t="s">
        <v>210</v>
      </c>
      <c r="DP6" s="30" t="s">
        <v>206</v>
      </c>
      <c r="DQ6" s="376" t="b">
        <v>0</v>
      </c>
      <c r="DR6" s="118"/>
      <c r="DS6" s="22">
        <f t="shared" ref="DS6:DS29" si="0">IF(DQ6=TRUE,1,0)</f>
        <v>0</v>
      </c>
      <c r="DT6" s="17" t="str">
        <f>IF(L20="","No.2 未入力",IF(AND(DS6=0,DS7=0),"No.2 取得資格未入力",IF(AND(DS6=1,DS7=1),"No.2 資格重複選択","")))</f>
        <v>No.2 未入力</v>
      </c>
      <c r="DU6" s="80" t="s">
        <v>641</v>
      </c>
    </row>
    <row r="7" spans="1:125" ht="16.5" customHeight="1" x14ac:dyDescent="0.15">
      <c r="A7" s="254"/>
      <c r="B7" s="254"/>
      <c r="C7" s="254"/>
      <c r="D7" s="254"/>
      <c r="E7" s="254"/>
      <c r="F7" s="254"/>
      <c r="G7" s="254"/>
      <c r="H7" s="254"/>
      <c r="I7" s="254"/>
      <c r="J7" s="254"/>
      <c r="K7" s="254"/>
      <c r="L7" s="254"/>
      <c r="M7" s="254"/>
      <c r="N7" s="85"/>
      <c r="O7" s="778" t="s">
        <v>52</v>
      </c>
      <c r="P7" s="788"/>
      <c r="Q7" s="788"/>
      <c r="R7" s="788"/>
      <c r="S7" s="788"/>
      <c r="T7" s="788"/>
      <c r="U7" s="789"/>
      <c r="V7" s="783"/>
      <c r="W7" s="783"/>
      <c r="X7" s="783"/>
      <c r="Y7" s="783"/>
      <c r="Z7" s="783"/>
      <c r="AA7" s="783"/>
      <c r="AB7" s="783"/>
      <c r="AC7" s="783"/>
      <c r="AD7" s="783"/>
      <c r="AE7" s="783"/>
      <c r="AF7" s="783"/>
      <c r="AG7" s="783"/>
      <c r="AH7" s="783"/>
      <c r="AI7" s="783"/>
      <c r="AJ7" s="783"/>
      <c r="AK7" s="783"/>
      <c r="AL7" s="783"/>
      <c r="AM7" s="783"/>
      <c r="AN7" s="783"/>
      <c r="AO7" s="784"/>
      <c r="AP7" s="119"/>
      <c r="AQ7" s="119"/>
      <c r="AR7" s="119"/>
      <c r="AS7" s="119"/>
      <c r="AT7" s="119"/>
      <c r="AU7" s="119"/>
      <c r="AV7" s="119"/>
      <c r="AW7" s="119"/>
      <c r="AX7" s="119"/>
      <c r="AY7" s="119"/>
      <c r="AZ7" s="119"/>
      <c r="BA7" s="119"/>
      <c r="BB7" s="119"/>
      <c r="BC7" s="119"/>
      <c r="BD7" s="119"/>
      <c r="BE7" s="119"/>
      <c r="BF7" s="119"/>
      <c r="BG7" s="119"/>
      <c r="BH7" s="119"/>
      <c r="BI7" s="119"/>
      <c r="BJ7" s="119"/>
      <c r="BK7" s="119"/>
      <c r="BL7" s="119"/>
      <c r="BM7" s="119"/>
      <c r="BN7" s="119"/>
      <c r="BO7" s="119"/>
      <c r="BP7" s="119"/>
      <c r="BQ7" s="119"/>
      <c r="BR7" s="119"/>
      <c r="BS7" s="119"/>
      <c r="BT7" s="119"/>
      <c r="BU7" s="119"/>
      <c r="BV7" s="119"/>
      <c r="BW7" s="119"/>
      <c r="BX7" s="119"/>
      <c r="BY7" s="119"/>
      <c r="BZ7" s="119"/>
      <c r="CA7" s="119"/>
      <c r="CB7" s="195"/>
      <c r="CC7" s="196" t="s">
        <v>52</v>
      </c>
      <c r="CD7" s="195"/>
      <c r="CE7" s="195"/>
      <c r="CF7" s="195"/>
      <c r="CG7" s="197" t="str">
        <f>IF(V7="","施設区分未入力","")</f>
        <v>施設区分未入力</v>
      </c>
      <c r="CH7" s="198"/>
      <c r="CI7" s="195"/>
      <c r="CJ7" s="195"/>
      <c r="CK7" s="195"/>
      <c r="CL7" s="195"/>
      <c r="CM7" s="195"/>
      <c r="CN7" s="195"/>
      <c r="CO7" s="195"/>
      <c r="CP7" s="195"/>
      <c r="CQ7" s="195"/>
      <c r="CR7" s="195"/>
      <c r="DM7" s="13"/>
      <c r="DN7" s="13"/>
      <c r="DO7" s="13"/>
      <c r="DP7" s="30" t="s">
        <v>207</v>
      </c>
      <c r="DQ7" s="376" t="b">
        <v>0</v>
      </c>
      <c r="DR7" s="35"/>
      <c r="DS7" s="11">
        <f t="shared" si="0"/>
        <v>0</v>
      </c>
      <c r="DT7" s="17"/>
      <c r="DU7" s="28"/>
    </row>
    <row r="8" spans="1:125" ht="16.5" customHeight="1" x14ac:dyDescent="0.15">
      <c r="A8" s="254"/>
      <c r="B8" s="254"/>
      <c r="C8" s="254"/>
      <c r="D8" s="254"/>
      <c r="E8" s="254"/>
      <c r="F8" s="254"/>
      <c r="G8" s="254"/>
      <c r="H8" s="254"/>
      <c r="I8" s="254"/>
      <c r="J8" s="254"/>
      <c r="K8" s="254"/>
      <c r="L8" s="254"/>
      <c r="M8" s="254"/>
      <c r="N8" s="85"/>
      <c r="O8" s="778" t="s">
        <v>53</v>
      </c>
      <c r="P8" s="788"/>
      <c r="Q8" s="788"/>
      <c r="R8" s="788"/>
      <c r="S8" s="788"/>
      <c r="T8" s="788"/>
      <c r="U8" s="789"/>
      <c r="V8" s="783"/>
      <c r="W8" s="783"/>
      <c r="X8" s="783"/>
      <c r="Y8" s="783"/>
      <c r="Z8" s="783"/>
      <c r="AA8" s="783"/>
      <c r="AB8" s="783"/>
      <c r="AC8" s="783"/>
      <c r="AD8" s="783"/>
      <c r="AE8" s="783"/>
      <c r="AF8" s="783"/>
      <c r="AG8" s="783"/>
      <c r="AH8" s="783"/>
      <c r="AI8" s="783"/>
      <c r="AJ8" s="783"/>
      <c r="AK8" s="783"/>
      <c r="AL8" s="783"/>
      <c r="AM8" s="783"/>
      <c r="AN8" s="783"/>
      <c r="AO8" s="784"/>
      <c r="AP8" s="119"/>
      <c r="AQ8" s="119"/>
      <c r="AR8" s="119"/>
      <c r="AS8" s="119"/>
      <c r="AT8" s="119"/>
      <c r="AU8" s="119"/>
      <c r="AV8" s="119"/>
      <c r="AW8" s="119"/>
      <c r="AX8" s="119"/>
      <c r="AY8" s="119"/>
      <c r="AZ8" s="119"/>
      <c r="BA8" s="119"/>
      <c r="BB8" s="119"/>
      <c r="BC8" s="119"/>
      <c r="BD8" s="119"/>
      <c r="BE8" s="119"/>
      <c r="BF8" s="119"/>
      <c r="BG8" s="119"/>
      <c r="BH8" s="119"/>
      <c r="BI8" s="119"/>
      <c r="BJ8" s="119"/>
      <c r="BK8" s="119"/>
      <c r="BL8" s="119"/>
      <c r="BM8" s="119"/>
      <c r="BN8" s="119"/>
      <c r="BO8" s="119"/>
      <c r="BP8" s="119"/>
      <c r="BQ8" s="119"/>
      <c r="BR8" s="119"/>
      <c r="BS8" s="119"/>
      <c r="BT8" s="119"/>
      <c r="BU8" s="119"/>
      <c r="BV8" s="119"/>
      <c r="BW8" s="119"/>
      <c r="BX8" s="119"/>
      <c r="BY8" s="119"/>
      <c r="BZ8" s="119"/>
      <c r="CA8" s="119"/>
      <c r="CB8" s="195"/>
      <c r="CC8" s="196" t="s">
        <v>53</v>
      </c>
      <c r="CD8" s="195"/>
      <c r="CE8" s="195"/>
      <c r="CF8" s="195"/>
      <c r="CG8" s="197" t="str">
        <f>IF(V8="","郵便番号未入力","")</f>
        <v>郵便番号未入力</v>
      </c>
      <c r="CH8" s="198"/>
      <c r="CI8" s="195"/>
      <c r="CJ8" s="195"/>
      <c r="CK8" s="195"/>
      <c r="CL8" s="195"/>
      <c r="CM8" s="195"/>
      <c r="CN8" s="195"/>
      <c r="CO8" s="195"/>
      <c r="CP8" s="195"/>
      <c r="CQ8" s="195"/>
      <c r="CR8" s="195"/>
      <c r="DM8" s="13"/>
      <c r="DN8" s="13"/>
      <c r="DO8" s="13"/>
      <c r="DP8" s="30" t="s">
        <v>208</v>
      </c>
      <c r="DQ8" s="376" t="b">
        <v>0</v>
      </c>
      <c r="DR8" s="911" t="s">
        <v>253</v>
      </c>
      <c r="DS8" s="11">
        <f t="shared" si="0"/>
        <v>0</v>
      </c>
      <c r="DT8" s="15" t="str">
        <f>IF(AND(COUNTA(L20)=1,DS8=0,DS9=0),"No.2勤務状況未入力",IF(AND(DS8=1,DS9=1),"No.2勤務重複選択",""))</f>
        <v/>
      </c>
      <c r="DU8" s="80" t="s">
        <v>641</v>
      </c>
    </row>
    <row r="9" spans="1:125" ht="16.5" customHeight="1" x14ac:dyDescent="0.15">
      <c r="A9" s="254"/>
      <c r="B9" s="254"/>
      <c r="C9" s="254"/>
      <c r="D9" s="254"/>
      <c r="E9" s="254"/>
      <c r="F9" s="254"/>
      <c r="G9" s="254"/>
      <c r="H9" s="254"/>
      <c r="I9" s="254"/>
      <c r="J9" s="254"/>
      <c r="K9" s="254"/>
      <c r="L9" s="254"/>
      <c r="M9" s="254"/>
      <c r="N9" s="85"/>
      <c r="O9" s="778" t="s">
        <v>8</v>
      </c>
      <c r="P9" s="788"/>
      <c r="Q9" s="788"/>
      <c r="R9" s="788"/>
      <c r="S9" s="788"/>
      <c r="T9" s="788"/>
      <c r="U9" s="789"/>
      <c r="V9" s="783"/>
      <c r="W9" s="783"/>
      <c r="X9" s="783"/>
      <c r="Y9" s="783"/>
      <c r="Z9" s="783"/>
      <c r="AA9" s="783"/>
      <c r="AB9" s="783"/>
      <c r="AC9" s="783"/>
      <c r="AD9" s="783"/>
      <c r="AE9" s="783"/>
      <c r="AF9" s="783"/>
      <c r="AG9" s="783"/>
      <c r="AH9" s="783"/>
      <c r="AI9" s="783"/>
      <c r="AJ9" s="783"/>
      <c r="AK9" s="783"/>
      <c r="AL9" s="783"/>
      <c r="AM9" s="783"/>
      <c r="AN9" s="783"/>
      <c r="AO9" s="784"/>
      <c r="AP9" s="119"/>
      <c r="AQ9" s="119"/>
      <c r="AR9" s="119"/>
      <c r="AS9" s="119"/>
      <c r="AT9" s="119"/>
      <c r="AU9" s="119"/>
      <c r="AV9" s="119"/>
      <c r="AW9" s="119"/>
      <c r="AX9" s="119"/>
      <c r="AY9" s="119"/>
      <c r="AZ9" s="119"/>
      <c r="BA9" s="119"/>
      <c r="BB9" s="119"/>
      <c r="BC9" s="119"/>
      <c r="BD9" s="119"/>
      <c r="BE9" s="119"/>
      <c r="BF9" s="119"/>
      <c r="BG9" s="119"/>
      <c r="BH9" s="119"/>
      <c r="BI9" s="119"/>
      <c r="BJ9" s="119"/>
      <c r="BK9" s="119"/>
      <c r="BL9" s="119"/>
      <c r="BM9" s="119"/>
      <c r="BN9" s="119"/>
      <c r="BO9" s="119"/>
      <c r="BP9" s="119"/>
      <c r="BQ9" s="119"/>
      <c r="BR9" s="119"/>
      <c r="BS9" s="119"/>
      <c r="BT9" s="119"/>
      <c r="BU9" s="119"/>
      <c r="BV9" s="119"/>
      <c r="BW9" s="119"/>
      <c r="BX9" s="119"/>
      <c r="BY9" s="119"/>
      <c r="BZ9" s="119"/>
      <c r="CA9" s="119"/>
      <c r="CB9" s="195"/>
      <c r="CC9" s="196" t="s">
        <v>8</v>
      </c>
      <c r="CD9" s="195"/>
      <c r="CE9" s="195"/>
      <c r="CF9" s="195"/>
      <c r="CG9" s="197" t="str">
        <f>IF(V9="","住所未入力","")</f>
        <v>住所未入力</v>
      </c>
      <c r="CH9" s="198"/>
      <c r="CI9" s="195"/>
      <c r="CJ9" s="195"/>
      <c r="CK9" s="195"/>
      <c r="CL9" s="195"/>
      <c r="CM9" s="195"/>
      <c r="CN9" s="195"/>
      <c r="CO9" s="195"/>
      <c r="CP9" s="195"/>
      <c r="CQ9" s="195"/>
      <c r="CR9" s="195"/>
      <c r="DM9" s="13"/>
      <c r="DN9" s="13"/>
      <c r="DO9" s="14"/>
      <c r="DP9" s="30" t="s">
        <v>209</v>
      </c>
      <c r="DQ9" s="376" t="b">
        <v>0</v>
      </c>
      <c r="DR9" s="911"/>
      <c r="DS9" s="11">
        <f t="shared" si="0"/>
        <v>0</v>
      </c>
      <c r="DT9" s="2"/>
      <c r="DU9" s="28"/>
    </row>
    <row r="10" spans="1:125" ht="16.5" customHeight="1" x14ac:dyDescent="0.15">
      <c r="A10" s="254"/>
      <c r="B10" s="254"/>
      <c r="C10" s="254"/>
      <c r="D10" s="254"/>
      <c r="E10" s="254"/>
      <c r="F10" s="254"/>
      <c r="G10" s="254"/>
      <c r="H10" s="254"/>
      <c r="I10" s="254"/>
      <c r="J10" s="254"/>
      <c r="K10" s="254"/>
      <c r="L10" s="254"/>
      <c r="M10" s="254"/>
      <c r="N10" s="85"/>
      <c r="O10" s="790" t="s">
        <v>10</v>
      </c>
      <c r="P10" s="788"/>
      <c r="Q10" s="788"/>
      <c r="R10" s="788"/>
      <c r="S10" s="788"/>
      <c r="T10" s="788"/>
      <c r="U10" s="789"/>
      <c r="V10" s="791"/>
      <c r="W10" s="774"/>
      <c r="X10" s="774"/>
      <c r="Y10" s="774"/>
      <c r="Z10" s="774"/>
      <c r="AA10" s="774"/>
      <c r="AB10" s="774"/>
      <c r="AC10" s="774"/>
      <c r="AD10" s="869"/>
      <c r="AE10" s="771" t="s">
        <v>54</v>
      </c>
      <c r="AF10" s="772"/>
      <c r="AG10" s="773"/>
      <c r="AH10" s="791"/>
      <c r="AI10" s="774"/>
      <c r="AJ10" s="774"/>
      <c r="AK10" s="774"/>
      <c r="AL10" s="774"/>
      <c r="AM10" s="774"/>
      <c r="AN10" s="774"/>
      <c r="AO10" s="775"/>
      <c r="AP10" s="120"/>
      <c r="AQ10" s="120"/>
      <c r="AR10" s="120"/>
      <c r="AS10" s="120"/>
      <c r="AT10" s="120"/>
      <c r="AU10" s="120"/>
      <c r="AV10" s="120"/>
      <c r="AW10" s="120"/>
      <c r="AX10" s="120"/>
      <c r="AY10" s="120"/>
      <c r="AZ10" s="120"/>
      <c r="BA10" s="120"/>
      <c r="BB10" s="120"/>
      <c r="BC10" s="120"/>
      <c r="BD10" s="120"/>
      <c r="BE10" s="120"/>
      <c r="BF10" s="120"/>
      <c r="BG10" s="120"/>
      <c r="BH10" s="120"/>
      <c r="BI10" s="120"/>
      <c r="BJ10" s="120"/>
      <c r="BK10" s="120"/>
      <c r="BL10" s="120"/>
      <c r="BM10" s="120"/>
      <c r="BN10" s="120"/>
      <c r="BO10" s="120"/>
      <c r="BP10" s="120"/>
      <c r="BQ10" s="120"/>
      <c r="BR10" s="120"/>
      <c r="BS10" s="120"/>
      <c r="BT10" s="120"/>
      <c r="BU10" s="120"/>
      <c r="BV10" s="120"/>
      <c r="BW10" s="120"/>
      <c r="BX10" s="120"/>
      <c r="BY10" s="120"/>
      <c r="BZ10" s="120"/>
      <c r="CA10" s="120"/>
      <c r="CB10" s="195"/>
      <c r="CC10" s="196" t="s">
        <v>10</v>
      </c>
      <c r="CD10" s="195"/>
      <c r="CE10" s="195"/>
      <c r="CF10" s="195"/>
      <c r="CG10" s="197" t="str">
        <f>IF(V10="","電話番号未入力","")</f>
        <v>電話番号未入力</v>
      </c>
      <c r="CH10" s="198"/>
      <c r="CI10" s="195"/>
      <c r="CJ10" s="195"/>
      <c r="CK10" s="195"/>
      <c r="CL10" s="195"/>
      <c r="CM10" s="195"/>
      <c r="CR10" s="195"/>
      <c r="DM10" s="13"/>
      <c r="DN10" s="13"/>
      <c r="DO10" s="12" t="s">
        <v>212</v>
      </c>
      <c r="DP10" s="30" t="s">
        <v>206</v>
      </c>
      <c r="DQ10" s="376" t="b">
        <v>0</v>
      </c>
      <c r="DR10" s="911"/>
      <c r="DS10" s="11">
        <f t="shared" si="0"/>
        <v>0</v>
      </c>
      <c r="DT10" s="15" t="str">
        <f>IF(L21="",IF(L20="","No.2 未入力","複数いる場合入力"),IF(AND(DS10=0,DS11=0),"No.2 取得資格未入力",IF(AND(DS10=1,DS11=1),"No.2 資格重複選択","")))</f>
        <v>No.2 未入力</v>
      </c>
      <c r="DU10" s="80" t="s">
        <v>641</v>
      </c>
    </row>
    <row r="11" spans="1:125" ht="16.5" customHeight="1" x14ac:dyDescent="0.15">
      <c r="A11" s="254"/>
      <c r="B11" s="254"/>
      <c r="C11" s="254"/>
      <c r="D11" s="254"/>
      <c r="E11" s="254"/>
      <c r="F11" s="254"/>
      <c r="G11" s="254"/>
      <c r="H11" s="254"/>
      <c r="I11" s="254"/>
      <c r="J11" s="254"/>
      <c r="K11" s="254"/>
      <c r="L11" s="254"/>
      <c r="M11" s="254"/>
      <c r="N11" s="85"/>
      <c r="O11" s="790" t="s">
        <v>51</v>
      </c>
      <c r="P11" s="788"/>
      <c r="Q11" s="788"/>
      <c r="R11" s="788"/>
      <c r="S11" s="788"/>
      <c r="T11" s="788"/>
      <c r="U11" s="789"/>
      <c r="V11" s="774"/>
      <c r="W11" s="774"/>
      <c r="X11" s="774"/>
      <c r="Y11" s="774"/>
      <c r="Z11" s="774"/>
      <c r="AA11" s="774"/>
      <c r="AB11" s="774"/>
      <c r="AC11" s="774"/>
      <c r="AD11" s="774"/>
      <c r="AE11" s="774"/>
      <c r="AF11" s="774"/>
      <c r="AG11" s="774"/>
      <c r="AH11" s="774"/>
      <c r="AI11" s="774"/>
      <c r="AJ11" s="774"/>
      <c r="AK11" s="774"/>
      <c r="AL11" s="774"/>
      <c r="AM11" s="774"/>
      <c r="AN11" s="774"/>
      <c r="AO11" s="775"/>
      <c r="AP11" s="120"/>
      <c r="AQ11" s="120"/>
      <c r="AR11" s="120"/>
      <c r="AS11" s="120"/>
      <c r="AT11" s="120"/>
      <c r="AU11" s="120"/>
      <c r="AV11" s="120"/>
      <c r="AW11" s="120"/>
      <c r="AX11" s="120"/>
      <c r="AY11" s="120"/>
      <c r="AZ11" s="120"/>
      <c r="BA11" s="120"/>
      <c r="BB11" s="120"/>
      <c r="BC11" s="120"/>
      <c r="BD11" s="120"/>
      <c r="BE11" s="120"/>
      <c r="BF11" s="120"/>
      <c r="BG11" s="120"/>
      <c r="BH11" s="120"/>
      <c r="BI11" s="120"/>
      <c r="BJ11" s="120"/>
      <c r="BK11" s="120"/>
      <c r="BL11" s="120"/>
      <c r="BM11" s="120"/>
      <c r="BN11" s="120"/>
      <c r="BO11" s="120"/>
      <c r="BP11" s="120"/>
      <c r="BQ11" s="120"/>
      <c r="BR11" s="120"/>
      <c r="BS11" s="120"/>
      <c r="BT11" s="120"/>
      <c r="BU11" s="120"/>
      <c r="BV11" s="120"/>
      <c r="BW11" s="120"/>
      <c r="BX11" s="120"/>
      <c r="BY11" s="120"/>
      <c r="BZ11" s="120"/>
      <c r="CA11" s="120"/>
      <c r="CB11" s="195"/>
      <c r="CC11" s="196" t="s">
        <v>722</v>
      </c>
      <c r="CD11" s="195"/>
      <c r="CF11" s="195"/>
      <c r="CG11" s="197" t="str">
        <f>IF(AH10="","FAX番号未入力","")</f>
        <v>FAX番号未入力</v>
      </c>
      <c r="CH11" s="198"/>
      <c r="CI11" s="195"/>
      <c r="CJ11" s="195"/>
      <c r="CK11" s="195"/>
      <c r="CL11" s="195"/>
      <c r="CM11" s="195"/>
      <c r="CN11" s="195"/>
      <c r="CO11" s="195"/>
      <c r="CP11" s="195"/>
      <c r="CQ11" s="195"/>
      <c r="CR11" s="195"/>
      <c r="DM11" s="13"/>
      <c r="DN11" s="13"/>
      <c r="DO11" s="13"/>
      <c r="DP11" s="30" t="s">
        <v>207</v>
      </c>
      <c r="DQ11" s="376" t="b">
        <v>0</v>
      </c>
      <c r="DR11" s="13"/>
      <c r="DS11" s="11">
        <f t="shared" si="0"/>
        <v>0</v>
      </c>
      <c r="DT11" s="17"/>
      <c r="DU11" s="28"/>
    </row>
    <row r="12" spans="1:125" ht="16.5" customHeight="1" x14ac:dyDescent="0.15">
      <c r="A12" s="254"/>
      <c r="B12" s="254"/>
      <c r="C12" s="254"/>
      <c r="D12" s="254"/>
      <c r="E12" s="254"/>
      <c r="F12" s="254"/>
      <c r="G12" s="254"/>
      <c r="H12" s="254"/>
      <c r="I12" s="254"/>
      <c r="J12" s="254"/>
      <c r="K12" s="254"/>
      <c r="L12" s="254"/>
      <c r="M12" s="254"/>
      <c r="N12" s="85"/>
      <c r="O12" s="778" t="s">
        <v>11</v>
      </c>
      <c r="P12" s="779"/>
      <c r="Q12" s="779"/>
      <c r="R12" s="779"/>
      <c r="S12" s="779"/>
      <c r="T12" s="779"/>
      <c r="U12" s="780"/>
      <c r="V12" s="771" t="s">
        <v>56</v>
      </c>
      <c r="W12" s="772"/>
      <c r="X12" s="773"/>
      <c r="Y12" s="776"/>
      <c r="Z12" s="776"/>
      <c r="AA12" s="776"/>
      <c r="AB12" s="776"/>
      <c r="AC12" s="776"/>
      <c r="AD12" s="777"/>
      <c r="AE12" s="771" t="s">
        <v>55</v>
      </c>
      <c r="AF12" s="772"/>
      <c r="AG12" s="773"/>
      <c r="AH12" s="774"/>
      <c r="AI12" s="774"/>
      <c r="AJ12" s="774"/>
      <c r="AK12" s="774"/>
      <c r="AL12" s="774"/>
      <c r="AM12" s="774"/>
      <c r="AN12" s="774"/>
      <c r="AO12" s="775"/>
      <c r="AP12" s="120"/>
      <c r="AQ12" s="120"/>
      <c r="AR12" s="120"/>
      <c r="AS12" s="120"/>
      <c r="AT12" s="120"/>
      <c r="AU12" s="120"/>
      <c r="AV12" s="120"/>
      <c r="AW12" s="120"/>
      <c r="AX12" s="120"/>
      <c r="AY12" s="120"/>
      <c r="AZ12" s="120"/>
      <c r="BA12" s="120"/>
      <c r="BB12" s="120"/>
      <c r="BC12" s="120"/>
      <c r="BD12" s="120"/>
      <c r="BE12" s="120"/>
      <c r="BF12" s="120"/>
      <c r="BG12" s="120"/>
      <c r="BH12" s="120"/>
      <c r="BI12" s="120"/>
      <c r="BJ12" s="120"/>
      <c r="BK12" s="120"/>
      <c r="BL12" s="120"/>
      <c r="BM12" s="120"/>
      <c r="BN12" s="120"/>
      <c r="BO12" s="120"/>
      <c r="BP12" s="120"/>
      <c r="BQ12" s="120"/>
      <c r="BR12" s="120"/>
      <c r="BS12" s="120"/>
      <c r="BT12" s="120"/>
      <c r="BU12" s="120"/>
      <c r="BV12" s="120"/>
      <c r="BW12" s="120"/>
      <c r="BX12" s="120"/>
      <c r="BY12" s="120"/>
      <c r="BZ12" s="120"/>
      <c r="CA12" s="120"/>
      <c r="CB12" s="195"/>
      <c r="CC12" s="196" t="s">
        <v>721</v>
      </c>
      <c r="CD12" s="195"/>
      <c r="CE12" s="195"/>
      <c r="CF12" s="195"/>
      <c r="CG12" s="197" t="str">
        <f>IF(V11="","E-mailアドレス未入力","")</f>
        <v>E-mailアドレス未入力</v>
      </c>
      <c r="CH12" s="198"/>
      <c r="CI12" s="195"/>
      <c r="CJ12" s="195"/>
      <c r="CK12" s="195"/>
      <c r="CL12" s="195"/>
      <c r="CM12" s="195"/>
      <c r="CQ12" s="195"/>
      <c r="CR12" s="195"/>
      <c r="DM12" s="13"/>
      <c r="DN12" s="13"/>
      <c r="DO12" s="13"/>
      <c r="DP12" s="30" t="s">
        <v>208</v>
      </c>
      <c r="DQ12" s="376" t="b">
        <v>0</v>
      </c>
      <c r="DR12" s="912" t="s">
        <v>648</v>
      </c>
      <c r="DS12" s="11">
        <f t="shared" si="0"/>
        <v>0</v>
      </c>
      <c r="DT12" s="15" t="str">
        <f>IF(AND(COUNTA(L21)=1,DS12=0,DS13=0),"No.2勤務状況未入力",IF(AND(DS12=1,DS13=1),"No.2勤務重複選択",""))</f>
        <v/>
      </c>
      <c r="DU12" s="80" t="s">
        <v>641</v>
      </c>
    </row>
    <row r="13" spans="1:125" ht="16.5" customHeight="1" thickBot="1" x14ac:dyDescent="0.2">
      <c r="A13" s="254"/>
      <c r="B13" s="254"/>
      <c r="C13" s="254"/>
      <c r="D13" s="254"/>
      <c r="E13" s="254"/>
      <c r="F13" s="254"/>
      <c r="G13" s="254"/>
      <c r="H13" s="254"/>
      <c r="I13" s="254"/>
      <c r="J13" s="254"/>
      <c r="K13" s="254"/>
      <c r="L13" s="254"/>
      <c r="M13" s="254"/>
      <c r="N13" s="85"/>
      <c r="O13" s="870" t="s">
        <v>12</v>
      </c>
      <c r="P13" s="871"/>
      <c r="Q13" s="871"/>
      <c r="R13" s="871"/>
      <c r="S13" s="871"/>
      <c r="T13" s="871"/>
      <c r="U13" s="872"/>
      <c r="V13" s="866"/>
      <c r="W13" s="867"/>
      <c r="X13" s="867"/>
      <c r="Y13" s="867"/>
      <c r="Z13" s="867"/>
      <c r="AA13" s="867"/>
      <c r="AB13" s="867"/>
      <c r="AC13" s="867"/>
      <c r="AD13" s="867"/>
      <c r="AE13" s="867"/>
      <c r="AF13" s="867"/>
      <c r="AG13" s="867"/>
      <c r="AH13" s="867"/>
      <c r="AI13" s="867"/>
      <c r="AJ13" s="867"/>
      <c r="AK13" s="867"/>
      <c r="AL13" s="867"/>
      <c r="AM13" s="867"/>
      <c r="AN13" s="867"/>
      <c r="AO13" s="868"/>
      <c r="AP13" s="119"/>
      <c r="AQ13" s="119"/>
      <c r="AR13" s="119"/>
      <c r="AS13" s="119"/>
      <c r="AT13" s="119"/>
      <c r="AU13" s="119"/>
      <c r="AV13" s="119"/>
      <c r="AW13" s="119"/>
      <c r="AX13" s="119"/>
      <c r="AY13" s="119"/>
      <c r="AZ13" s="119"/>
      <c r="BA13" s="119"/>
      <c r="BB13" s="119"/>
      <c r="BC13" s="119"/>
      <c r="BD13" s="119"/>
      <c r="BE13" s="119"/>
      <c r="BF13" s="119"/>
      <c r="BG13" s="119"/>
      <c r="BH13" s="119"/>
      <c r="BI13" s="119"/>
      <c r="BJ13" s="119"/>
      <c r="BK13" s="119"/>
      <c r="BL13" s="119"/>
      <c r="BM13" s="119"/>
      <c r="BN13" s="119"/>
      <c r="BO13" s="119"/>
      <c r="BP13" s="119"/>
      <c r="BQ13" s="119"/>
      <c r="BR13" s="119"/>
      <c r="BS13" s="119"/>
      <c r="BT13" s="119"/>
      <c r="BU13" s="119"/>
      <c r="BV13" s="119"/>
      <c r="BW13" s="119"/>
      <c r="BX13" s="119"/>
      <c r="BY13" s="119"/>
      <c r="BZ13" s="119"/>
      <c r="CA13" s="119"/>
      <c r="CB13" s="195"/>
      <c r="CC13" s="196" t="s">
        <v>11</v>
      </c>
      <c r="CD13" s="195"/>
      <c r="CG13" s="197" t="str">
        <f>IF(Y12="","職名未入力","")</f>
        <v>職名未入力</v>
      </c>
      <c r="CH13" s="199"/>
      <c r="CI13" s="195"/>
      <c r="CJ13" s="195"/>
      <c r="CK13" s="195"/>
      <c r="CL13" s="195"/>
      <c r="CM13" s="195"/>
      <c r="CN13" s="195"/>
      <c r="CO13" s="195"/>
      <c r="CP13" s="195"/>
      <c r="CQ13" s="195"/>
      <c r="CR13" s="195"/>
      <c r="DM13" s="13"/>
      <c r="DN13" s="13"/>
      <c r="DO13" s="14"/>
      <c r="DP13" s="30" t="s">
        <v>209</v>
      </c>
      <c r="DQ13" s="376" t="b">
        <v>0</v>
      </c>
      <c r="DR13" s="912"/>
      <c r="DS13" s="11">
        <f t="shared" si="0"/>
        <v>0</v>
      </c>
      <c r="DT13" s="2"/>
      <c r="DU13" s="28"/>
    </row>
    <row r="14" spans="1:125" ht="16.5" customHeight="1" x14ac:dyDescent="0.15">
      <c r="A14" s="254"/>
      <c r="B14" s="254"/>
      <c r="C14" s="254"/>
      <c r="D14" s="254"/>
      <c r="E14" s="254"/>
      <c r="F14" s="254"/>
      <c r="G14" s="254"/>
      <c r="H14" s="254"/>
      <c r="I14" s="254"/>
      <c r="J14" s="254"/>
      <c r="K14" s="254"/>
      <c r="L14" s="254"/>
      <c r="M14" s="254"/>
      <c r="N14" s="254"/>
      <c r="O14" s="254"/>
      <c r="P14" s="254"/>
      <c r="Q14" s="254"/>
      <c r="R14" s="254"/>
      <c r="S14" s="254"/>
      <c r="T14" s="254"/>
      <c r="U14" s="254"/>
      <c r="V14" s="254"/>
      <c r="W14" s="254"/>
      <c r="X14" s="254"/>
      <c r="Y14" s="254"/>
      <c r="Z14" s="254"/>
      <c r="AA14" s="254"/>
      <c r="AB14" s="254"/>
      <c r="AC14" s="254"/>
      <c r="AD14" s="254"/>
      <c r="AE14" s="254"/>
      <c r="AF14" s="254"/>
      <c r="AG14" s="254"/>
      <c r="AH14" s="254"/>
      <c r="AI14" s="254"/>
      <c r="AJ14" s="254"/>
      <c r="AK14" s="254"/>
      <c r="AL14" s="254"/>
      <c r="AM14" s="254"/>
      <c r="AN14" s="254"/>
      <c r="AO14" s="254"/>
      <c r="CC14" s="196" t="s">
        <v>723</v>
      </c>
      <c r="CD14" s="195"/>
      <c r="CG14" s="197" t="str">
        <f>IF(AH12="","施設長名未入力","")</f>
        <v>施設長名未入力</v>
      </c>
      <c r="CH14" s="199"/>
      <c r="CW14" s="89"/>
      <c r="CX14" s="89"/>
      <c r="CY14" s="89"/>
      <c r="CZ14" s="89"/>
      <c r="DA14" s="89"/>
      <c r="DB14" s="89"/>
      <c r="DC14" s="89"/>
      <c r="DD14" s="89"/>
      <c r="DE14" s="89"/>
      <c r="DF14" s="1"/>
      <c r="DM14" s="13"/>
      <c r="DN14" s="13"/>
      <c r="DO14" s="12" t="s">
        <v>213</v>
      </c>
      <c r="DP14" s="30" t="s">
        <v>206</v>
      </c>
      <c r="DQ14" s="376" t="b">
        <v>0</v>
      </c>
      <c r="DR14" s="912"/>
      <c r="DS14" s="11">
        <f t="shared" si="0"/>
        <v>0</v>
      </c>
      <c r="DT14" s="15" t="str">
        <f>IF(L22="",IF(L20="","No.2 未入力","複数いる場合入力"),IF(AND(DS14=0,DS15=0),"No.2 取得資格未入力",IF(AND(DS14=1,DS15=1),"No.2 資格重複選択","")))</f>
        <v>No.2 未入力</v>
      </c>
      <c r="DU14" s="80" t="s">
        <v>641</v>
      </c>
    </row>
    <row r="15" spans="1:125" ht="16.5" customHeight="1" x14ac:dyDescent="0.15">
      <c r="A15" s="254"/>
      <c r="B15" s="254" t="s">
        <v>2</v>
      </c>
      <c r="C15" s="254"/>
      <c r="D15" s="884"/>
      <c r="E15" s="884"/>
      <c r="F15" s="254" t="s">
        <v>13</v>
      </c>
      <c r="G15" s="254"/>
      <c r="H15" s="254"/>
      <c r="I15" s="254"/>
      <c r="J15" s="254"/>
      <c r="K15" s="254"/>
      <c r="L15" s="254"/>
      <c r="M15" s="254"/>
      <c r="N15" s="254"/>
      <c r="O15" s="254"/>
      <c r="P15" s="254"/>
      <c r="Q15" s="254"/>
      <c r="R15" s="254"/>
      <c r="S15" s="254"/>
      <c r="T15" s="254"/>
      <c r="U15" s="254"/>
      <c r="V15" s="254"/>
      <c r="W15" s="254"/>
      <c r="X15" s="254"/>
      <c r="Y15" s="254"/>
      <c r="Z15" s="254"/>
      <c r="AA15" s="254"/>
      <c r="AB15" s="254"/>
      <c r="AC15" s="254"/>
      <c r="AD15" s="254"/>
      <c r="AE15" s="254"/>
      <c r="AF15" s="254"/>
      <c r="AG15" s="254"/>
      <c r="AH15" s="254"/>
      <c r="AI15" s="254"/>
      <c r="AJ15" s="254"/>
      <c r="AK15" s="254"/>
      <c r="AL15" s="254"/>
      <c r="AM15" s="254"/>
      <c r="AN15" s="254"/>
      <c r="AO15" s="254"/>
      <c r="CC15" s="196" t="s">
        <v>720</v>
      </c>
      <c r="CD15" s="195"/>
      <c r="CG15" s="197" t="str">
        <f>IF(V13="","設置者（法人）未入力","")</f>
        <v>設置者（法人）未入力</v>
      </c>
      <c r="CH15" s="199"/>
      <c r="CW15" s="71"/>
      <c r="CX15" s="71"/>
      <c r="CY15" s="71"/>
      <c r="CZ15" s="71"/>
      <c r="DA15" s="71"/>
      <c r="DB15" s="71"/>
      <c r="DC15" s="71"/>
      <c r="DD15" s="71"/>
      <c r="DE15" s="71"/>
      <c r="DF15" s="1"/>
      <c r="DM15" s="13"/>
      <c r="DN15" s="13"/>
      <c r="DO15" s="13"/>
      <c r="DP15" s="30" t="s">
        <v>207</v>
      </c>
      <c r="DQ15" s="376" t="b">
        <v>0</v>
      </c>
      <c r="DR15" s="912"/>
      <c r="DS15" s="11">
        <f t="shared" si="0"/>
        <v>0</v>
      </c>
      <c r="DT15" s="17"/>
      <c r="DU15" s="28"/>
    </row>
    <row r="16" spans="1:125" ht="16.5" customHeight="1" thickBot="1" x14ac:dyDescent="0.2">
      <c r="A16" s="254"/>
      <c r="B16" s="254"/>
      <c r="C16" s="254"/>
      <c r="D16" s="254"/>
      <c r="E16" s="254"/>
      <c r="F16" s="254"/>
      <c r="G16" s="254"/>
      <c r="H16" s="254"/>
      <c r="I16" s="254"/>
      <c r="J16" s="254"/>
      <c r="K16" s="254"/>
      <c r="L16" s="254"/>
      <c r="M16" s="254"/>
      <c r="N16" s="254"/>
      <c r="O16" s="254"/>
      <c r="P16" s="254"/>
      <c r="Q16" s="254"/>
      <c r="R16" s="254"/>
      <c r="S16" s="254"/>
      <c r="T16" s="254"/>
      <c r="U16" s="254"/>
      <c r="V16" s="254"/>
      <c r="W16" s="254"/>
      <c r="X16" s="254"/>
      <c r="Y16" s="254"/>
      <c r="Z16" s="254"/>
      <c r="AA16" s="254"/>
      <c r="AB16" s="254"/>
      <c r="AC16" s="254"/>
      <c r="AD16" s="254"/>
      <c r="AE16" s="254"/>
      <c r="AF16" s="254"/>
      <c r="AG16" s="254"/>
      <c r="AH16" s="254"/>
      <c r="AI16" s="254"/>
      <c r="AJ16" s="254"/>
      <c r="AK16" s="254"/>
      <c r="AL16" s="254"/>
      <c r="AM16" s="254"/>
      <c r="AN16" s="254"/>
      <c r="AO16" s="254"/>
      <c r="CW16" s="71"/>
      <c r="CX16" s="71"/>
      <c r="CY16" s="71"/>
      <c r="CZ16" s="71"/>
      <c r="DA16" s="71"/>
      <c r="DB16" s="71"/>
      <c r="DC16" s="71"/>
      <c r="DD16" s="71"/>
      <c r="DE16" s="71"/>
      <c r="DF16" s="1"/>
      <c r="DM16" s="13"/>
      <c r="DN16" s="13"/>
      <c r="DO16" s="13"/>
      <c r="DP16" s="30" t="s">
        <v>208</v>
      </c>
      <c r="DQ16" s="376" t="b">
        <v>0</v>
      </c>
      <c r="DR16" s="912"/>
      <c r="DS16" s="11">
        <f t="shared" si="0"/>
        <v>0</v>
      </c>
      <c r="DT16" s="15" t="str">
        <f>IF(AND(COUNTA(L22)=1,DS16=0,DS17=0),"No.2勤務状況未入力",IF(AND(DS16=1,DS17=1),"No.2勤務重複選択",""))</f>
        <v/>
      </c>
      <c r="DU16" s="80" t="s">
        <v>641</v>
      </c>
    </row>
    <row r="17" spans="1:125" ht="16.5" customHeight="1" thickBot="1" x14ac:dyDescent="0.2">
      <c r="A17" s="878" t="s">
        <v>196</v>
      </c>
      <c r="B17" s="879"/>
      <c r="C17" s="879"/>
      <c r="D17" s="879"/>
      <c r="E17" s="879"/>
      <c r="F17" s="879"/>
      <c r="G17" s="879"/>
      <c r="H17" s="879"/>
      <c r="I17" s="879"/>
      <c r="J17" s="879"/>
      <c r="K17" s="879"/>
      <c r="L17" s="879"/>
      <c r="M17" s="880"/>
      <c r="N17" s="873" t="s">
        <v>14</v>
      </c>
      <c r="O17" s="874"/>
      <c r="P17" s="881"/>
      <c r="Q17" s="882"/>
      <c r="R17" s="882"/>
      <c r="S17" s="882"/>
      <c r="T17" s="882"/>
      <c r="U17" s="882"/>
      <c r="V17" s="882"/>
      <c r="W17" s="882"/>
      <c r="X17" s="882"/>
      <c r="Y17" s="883"/>
      <c r="Z17" s="873" t="s">
        <v>15</v>
      </c>
      <c r="AA17" s="874"/>
      <c r="AB17" s="875"/>
      <c r="AC17" s="875"/>
      <c r="AD17" s="875"/>
      <c r="AE17" s="875"/>
      <c r="AF17" s="875"/>
      <c r="AG17" s="875"/>
      <c r="AH17" s="875"/>
      <c r="AI17" s="875"/>
      <c r="AJ17" s="875"/>
      <c r="AK17" s="875"/>
      <c r="AL17" s="875"/>
      <c r="AM17" s="875"/>
      <c r="AN17" s="875"/>
      <c r="AO17" s="876"/>
      <c r="AP17" s="120"/>
      <c r="AQ17" s="120"/>
      <c r="AR17" s="120"/>
      <c r="AS17" s="120"/>
      <c r="AT17" s="120"/>
      <c r="AU17" s="120"/>
      <c r="AV17" s="120"/>
      <c r="AW17" s="120"/>
      <c r="AX17" s="120"/>
      <c r="AY17" s="120"/>
      <c r="AZ17" s="120"/>
      <c r="BA17" s="120"/>
      <c r="BB17" s="120"/>
      <c r="BC17" s="120"/>
      <c r="BD17" s="120"/>
      <c r="BE17" s="120"/>
      <c r="BF17" s="120"/>
      <c r="BG17" s="120"/>
      <c r="BH17" s="120"/>
      <c r="BI17" s="120"/>
      <c r="BJ17" s="120"/>
      <c r="BK17" s="120"/>
      <c r="BL17" s="120"/>
      <c r="BM17" s="120"/>
      <c r="BN17" s="120"/>
      <c r="BO17" s="120"/>
      <c r="BP17" s="120"/>
      <c r="BQ17" s="120"/>
      <c r="BR17" s="120"/>
      <c r="BS17" s="120"/>
      <c r="BT17" s="120"/>
      <c r="BU17" s="120"/>
      <c r="BV17" s="120"/>
      <c r="BW17" s="120"/>
      <c r="BX17" s="120"/>
      <c r="BY17" s="120"/>
      <c r="BZ17" s="120"/>
      <c r="CA17" s="120"/>
      <c r="CC17" s="200"/>
      <c r="CD17" s="201" t="str">
        <f>$DT$4</f>
        <v>No.1 職名・氏名未入力</v>
      </c>
      <c r="CE17" s="202"/>
      <c r="CF17" s="202"/>
      <c r="CG17" s="202"/>
      <c r="CH17" s="202"/>
      <c r="CI17" s="202"/>
      <c r="CJ17" s="202"/>
      <c r="CK17" s="202"/>
      <c r="CL17" s="202"/>
      <c r="CM17" s="202"/>
      <c r="CN17" s="202"/>
      <c r="CO17" s="202"/>
      <c r="CP17" s="202"/>
      <c r="CQ17" s="202"/>
      <c r="CR17" s="202"/>
      <c r="CS17" s="202"/>
      <c r="CT17" s="202"/>
      <c r="CU17" s="202"/>
      <c r="CV17" s="203"/>
      <c r="CW17" s="1"/>
      <c r="CX17" s="1"/>
      <c r="CY17" s="1"/>
      <c r="CZ17" s="1"/>
      <c r="DA17" s="1"/>
      <c r="DB17" s="1"/>
      <c r="DC17" s="1"/>
      <c r="DD17" s="1"/>
      <c r="DE17" s="1"/>
      <c r="DF17" s="66"/>
      <c r="DG17" s="66"/>
      <c r="DH17" s="66"/>
      <c r="DM17" s="13"/>
      <c r="DN17" s="13"/>
      <c r="DO17" s="14"/>
      <c r="DP17" s="30" t="s">
        <v>209</v>
      </c>
      <c r="DQ17" s="376" t="b">
        <v>0</v>
      </c>
      <c r="DR17" s="13"/>
      <c r="DS17" s="11">
        <f t="shared" si="0"/>
        <v>0</v>
      </c>
      <c r="DT17" s="2"/>
      <c r="DU17" s="28"/>
    </row>
    <row r="18" spans="1:125" ht="16.5" customHeight="1" x14ac:dyDescent="0.25">
      <c r="A18" s="612" t="s">
        <v>157</v>
      </c>
      <c r="B18" s="688"/>
      <c r="C18" s="890" t="s">
        <v>829</v>
      </c>
      <c r="D18" s="891"/>
      <c r="E18" s="891"/>
      <c r="F18" s="891"/>
      <c r="G18" s="891"/>
      <c r="H18" s="891"/>
      <c r="I18" s="891"/>
      <c r="J18" s="891"/>
      <c r="K18" s="891"/>
      <c r="L18" s="891"/>
      <c r="M18" s="891"/>
      <c r="N18" s="891"/>
      <c r="O18" s="891"/>
      <c r="P18" s="891"/>
      <c r="Q18" s="891"/>
      <c r="R18" s="891"/>
      <c r="S18" s="891"/>
      <c r="T18" s="891"/>
      <c r="U18" s="891"/>
      <c r="V18" s="891"/>
      <c r="W18" s="891"/>
      <c r="X18" s="891"/>
      <c r="Y18" s="891"/>
      <c r="Z18" s="891"/>
      <c r="AA18" s="891"/>
      <c r="AB18" s="891"/>
      <c r="AC18" s="891"/>
      <c r="AD18" s="891"/>
      <c r="AE18" s="891"/>
      <c r="AF18" s="891"/>
      <c r="AG18" s="891"/>
      <c r="AH18" s="891"/>
      <c r="AI18" s="891"/>
      <c r="AJ18" s="891"/>
      <c r="AK18" s="891"/>
      <c r="AL18" s="891"/>
      <c r="AM18" s="891"/>
      <c r="AN18" s="891"/>
      <c r="AO18" s="892"/>
      <c r="AP18" s="109"/>
      <c r="AQ18" s="109"/>
      <c r="AR18" s="109"/>
      <c r="AS18" s="109"/>
      <c r="AT18" s="109"/>
      <c r="AU18" s="109"/>
      <c r="AV18" s="109"/>
      <c r="AW18" s="109"/>
      <c r="AX18" s="109"/>
      <c r="AY18" s="109"/>
      <c r="AZ18" s="109"/>
      <c r="BA18" s="109"/>
      <c r="BB18" s="109"/>
      <c r="BC18" s="109"/>
      <c r="BD18" s="109"/>
      <c r="BE18" s="109"/>
      <c r="BF18" s="109"/>
      <c r="BG18" s="109"/>
      <c r="BH18" s="109"/>
      <c r="BI18" s="109"/>
      <c r="BJ18" s="109"/>
      <c r="BK18" s="109"/>
      <c r="BL18" s="109"/>
      <c r="BM18" s="109"/>
      <c r="BN18" s="109"/>
      <c r="BO18" s="109"/>
      <c r="BP18" s="109"/>
      <c r="BQ18" s="109"/>
      <c r="BR18" s="109"/>
      <c r="BS18" s="109"/>
      <c r="BT18" s="109"/>
      <c r="BU18" s="109"/>
      <c r="BV18" s="109"/>
      <c r="BW18" s="109"/>
      <c r="BX18" s="109"/>
      <c r="BY18" s="109"/>
      <c r="BZ18" s="109"/>
      <c r="CA18" s="109"/>
      <c r="CB18" s="204"/>
      <c r="CC18" s="205"/>
      <c r="CD18" s="206"/>
      <c r="CE18" s="206"/>
      <c r="CF18" s="206"/>
      <c r="CG18" s="206"/>
      <c r="CH18" s="206"/>
      <c r="CI18" s="206"/>
      <c r="CJ18" s="206"/>
      <c r="CK18" s="206"/>
      <c r="CL18" s="206"/>
      <c r="CM18" s="206"/>
      <c r="CN18" s="206"/>
      <c r="CO18" s="206"/>
      <c r="CP18" s="206"/>
      <c r="CQ18" s="206"/>
      <c r="CR18" s="206"/>
      <c r="CS18" s="206"/>
      <c r="CT18" s="206"/>
      <c r="CU18" s="206"/>
      <c r="CV18" s="207"/>
      <c r="CW18" s="85"/>
      <c r="CX18" s="85"/>
      <c r="CY18" s="85"/>
      <c r="CZ18" s="85"/>
      <c r="DA18" s="85"/>
      <c r="DB18" s="85"/>
      <c r="DC18" s="85"/>
      <c r="DD18" s="85"/>
      <c r="DE18" s="84"/>
      <c r="DF18" s="1"/>
      <c r="DG18" s="1"/>
      <c r="DH18" s="1"/>
      <c r="DM18" s="13"/>
      <c r="DN18" s="13"/>
      <c r="DO18" s="12" t="s">
        <v>214</v>
      </c>
      <c r="DP18" s="30" t="s">
        <v>206</v>
      </c>
      <c r="DQ18" s="376" t="b">
        <v>0</v>
      </c>
      <c r="DR18" s="13"/>
      <c r="DS18" s="11">
        <f t="shared" si="0"/>
        <v>0</v>
      </c>
      <c r="DT18" s="15" t="str">
        <f>IF(L23="",IF(L20="","No.2 未入力","複数いる場合入力"),IF(AND(DS18=0,DS19=0),"No.2 取得資格未入力",IF(AND(DS18=1,DS19=1),"No.2 資格重複選択","")))</f>
        <v>No.2 未入力</v>
      </c>
      <c r="DU18" s="80" t="s">
        <v>641</v>
      </c>
    </row>
    <row r="19" spans="1:125" ht="16.5" customHeight="1" x14ac:dyDescent="0.25">
      <c r="A19" s="885"/>
      <c r="B19" s="886"/>
      <c r="C19" s="257"/>
      <c r="D19" s="893" t="s">
        <v>59</v>
      </c>
      <c r="E19" s="894"/>
      <c r="F19" s="894"/>
      <c r="G19" s="894"/>
      <c r="H19" s="894"/>
      <c r="I19" s="894"/>
      <c r="J19" s="894"/>
      <c r="K19" s="877"/>
      <c r="L19" s="543" t="s">
        <v>16</v>
      </c>
      <c r="M19" s="543"/>
      <c r="N19" s="543"/>
      <c r="O19" s="543"/>
      <c r="P19" s="543"/>
      <c r="Q19" s="543"/>
      <c r="R19" s="543"/>
      <c r="S19" s="543"/>
      <c r="T19" s="543"/>
      <c r="U19" s="543" t="s">
        <v>17</v>
      </c>
      <c r="V19" s="543"/>
      <c r="W19" s="543"/>
      <c r="X19" s="543"/>
      <c r="Y19" s="543"/>
      <c r="Z19" s="543"/>
      <c r="AA19" s="543"/>
      <c r="AB19" s="543"/>
      <c r="AC19" s="543"/>
      <c r="AD19" s="543"/>
      <c r="AE19" s="543"/>
      <c r="AF19" s="543"/>
      <c r="AG19" s="877" t="s">
        <v>18</v>
      </c>
      <c r="AH19" s="543"/>
      <c r="AI19" s="543"/>
      <c r="AJ19" s="543"/>
      <c r="AK19" s="543"/>
      <c r="AL19" s="543"/>
      <c r="AM19" s="543"/>
      <c r="AN19" s="543"/>
      <c r="AO19" s="841"/>
      <c r="AP19" s="107"/>
      <c r="AQ19" s="107"/>
      <c r="AR19" s="107"/>
      <c r="AS19" s="107"/>
      <c r="AT19" s="107"/>
      <c r="AU19" s="107"/>
      <c r="AV19" s="107"/>
      <c r="AW19" s="107"/>
      <c r="AX19" s="107"/>
      <c r="AY19" s="107"/>
      <c r="AZ19" s="107"/>
      <c r="BA19" s="107"/>
      <c r="BB19" s="107"/>
      <c r="BC19" s="107"/>
      <c r="BD19" s="107"/>
      <c r="BE19" s="107"/>
      <c r="BF19" s="107"/>
      <c r="BG19" s="107"/>
      <c r="BH19" s="107"/>
      <c r="BI19" s="107"/>
      <c r="BJ19" s="107"/>
      <c r="BK19" s="107"/>
      <c r="BL19" s="107"/>
      <c r="BM19" s="107"/>
      <c r="BN19" s="107"/>
      <c r="BO19" s="107"/>
      <c r="BP19" s="107"/>
      <c r="BQ19" s="107"/>
      <c r="BR19" s="107"/>
      <c r="BS19" s="107"/>
      <c r="BT19" s="107"/>
      <c r="BU19" s="107"/>
      <c r="BV19" s="107"/>
      <c r="BW19" s="107"/>
      <c r="BX19" s="107"/>
      <c r="BY19" s="107"/>
      <c r="BZ19" s="107"/>
      <c r="CA19" s="107"/>
      <c r="CB19" s="204"/>
      <c r="CC19" s="205"/>
      <c r="CD19" s="206"/>
      <c r="CE19" s="206"/>
      <c r="CF19" s="206"/>
      <c r="CG19" s="206"/>
      <c r="CH19" s="206"/>
      <c r="CI19" s="206"/>
      <c r="CJ19" s="206"/>
      <c r="CK19" s="206"/>
      <c r="CL19" s="206"/>
      <c r="CM19" s="206"/>
      <c r="CN19" s="206"/>
      <c r="CO19" s="206"/>
      <c r="CP19" s="206"/>
      <c r="CQ19" s="206"/>
      <c r="CR19" s="206"/>
      <c r="CS19" s="206"/>
      <c r="CT19" s="206"/>
      <c r="CU19" s="206"/>
      <c r="CV19" s="207"/>
      <c r="CW19" s="85"/>
      <c r="CX19" s="85"/>
      <c r="CY19" s="85"/>
      <c r="CZ19" s="85"/>
      <c r="DA19" s="85"/>
      <c r="DB19" s="85"/>
      <c r="DC19" s="85"/>
      <c r="DD19" s="85"/>
      <c r="DE19" s="84"/>
      <c r="DF19" s="1"/>
      <c r="DG19" s="1"/>
      <c r="DH19" s="1"/>
      <c r="DM19" s="13"/>
      <c r="DN19" s="13"/>
      <c r="DO19" s="13"/>
      <c r="DP19" s="30" t="s">
        <v>207</v>
      </c>
      <c r="DQ19" s="376" t="b">
        <v>0</v>
      </c>
      <c r="DR19" s="13"/>
      <c r="DS19" s="11">
        <f t="shared" si="0"/>
        <v>0</v>
      </c>
      <c r="DT19" s="17"/>
      <c r="DU19" s="28"/>
    </row>
    <row r="20" spans="1:125" ht="16.5" customHeight="1" x14ac:dyDescent="0.25">
      <c r="A20" s="885"/>
      <c r="B20" s="886"/>
      <c r="C20" s="257"/>
      <c r="D20" s="664" t="s">
        <v>19</v>
      </c>
      <c r="E20" s="551"/>
      <c r="F20" s="551"/>
      <c r="G20" s="551"/>
      <c r="H20" s="551"/>
      <c r="I20" s="551"/>
      <c r="J20" s="551"/>
      <c r="K20" s="552"/>
      <c r="L20" s="734"/>
      <c r="M20" s="589"/>
      <c r="N20" s="589"/>
      <c r="O20" s="589"/>
      <c r="P20" s="589"/>
      <c r="Q20" s="589"/>
      <c r="R20" s="589"/>
      <c r="S20" s="589"/>
      <c r="T20" s="735"/>
      <c r="U20" s="258"/>
      <c r="V20" s="725" t="s">
        <v>20</v>
      </c>
      <c r="W20" s="725"/>
      <c r="X20" s="725"/>
      <c r="Y20" s="725"/>
      <c r="Z20" s="725"/>
      <c r="AA20" s="259"/>
      <c r="AB20" s="259"/>
      <c r="AC20" s="259" t="s">
        <v>21</v>
      </c>
      <c r="AD20" s="259"/>
      <c r="AE20" s="259"/>
      <c r="AF20" s="260"/>
      <c r="AG20" s="259"/>
      <c r="AH20" s="261" t="s">
        <v>22</v>
      </c>
      <c r="AI20" s="259"/>
      <c r="AJ20" s="259"/>
      <c r="AK20" s="259"/>
      <c r="AL20" s="259" t="s">
        <v>60</v>
      </c>
      <c r="AM20" s="259"/>
      <c r="AN20" s="259"/>
      <c r="AO20" s="262"/>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204"/>
      <c r="CC20" s="205"/>
      <c r="CD20" s="224" t="str">
        <f>$DT$6</f>
        <v>No.2 未入力</v>
      </c>
      <c r="CE20" s="198"/>
      <c r="CF20" s="198"/>
      <c r="CG20" s="198"/>
      <c r="CH20" s="198"/>
      <c r="CI20" s="198"/>
      <c r="CJ20" s="198"/>
      <c r="CK20" s="224" t="str">
        <f>$DT$8</f>
        <v/>
      </c>
      <c r="CL20" s="198"/>
      <c r="CM20" s="198"/>
      <c r="CN20" s="198"/>
      <c r="CO20" s="198"/>
      <c r="CP20" s="206"/>
      <c r="CQ20" s="206"/>
      <c r="CR20" s="206"/>
      <c r="CS20" s="206"/>
      <c r="CT20" s="206"/>
      <c r="CU20" s="206"/>
      <c r="CV20" s="207"/>
      <c r="CW20" s="85"/>
      <c r="CX20" s="85"/>
      <c r="CY20" s="85"/>
      <c r="CZ20" s="85"/>
      <c r="DA20" s="85"/>
      <c r="DB20" s="85"/>
      <c r="DC20" s="85"/>
      <c r="DD20" s="85"/>
      <c r="DE20" s="84"/>
      <c r="DF20" s="1"/>
      <c r="DG20" s="1"/>
      <c r="DH20" s="1"/>
      <c r="DM20" s="13"/>
      <c r="DN20" s="13"/>
      <c r="DO20" s="13"/>
      <c r="DP20" s="30" t="s">
        <v>208</v>
      </c>
      <c r="DQ20" s="376" t="b">
        <v>0</v>
      </c>
      <c r="DR20" s="13"/>
      <c r="DS20" s="11">
        <f t="shared" si="0"/>
        <v>0</v>
      </c>
      <c r="DT20" s="15" t="str">
        <f>IF(AND(COUNTA(L23)=1,DS20=0,DS21=0),"No.2勤務状況未入力",IF(AND(DS20=1,DS21=1),"No.2勤務重複選択",""))</f>
        <v/>
      </c>
      <c r="DU20" s="80" t="s">
        <v>641</v>
      </c>
    </row>
    <row r="21" spans="1:125" ht="16.5" customHeight="1" x14ac:dyDescent="0.25">
      <c r="A21" s="885"/>
      <c r="B21" s="886"/>
      <c r="C21" s="257"/>
      <c r="D21" s="665" t="s">
        <v>24</v>
      </c>
      <c r="E21" s="536"/>
      <c r="F21" s="536"/>
      <c r="G21" s="536"/>
      <c r="H21" s="536"/>
      <c r="I21" s="536"/>
      <c r="J21" s="536"/>
      <c r="K21" s="537"/>
      <c r="L21" s="737"/>
      <c r="M21" s="738"/>
      <c r="N21" s="738"/>
      <c r="O21" s="738"/>
      <c r="P21" s="738"/>
      <c r="Q21" s="738"/>
      <c r="R21" s="738"/>
      <c r="S21" s="738"/>
      <c r="T21" s="739"/>
      <c r="U21" s="263"/>
      <c r="V21" s="726" t="s">
        <v>20</v>
      </c>
      <c r="W21" s="726"/>
      <c r="X21" s="726"/>
      <c r="Y21" s="726"/>
      <c r="Z21" s="726"/>
      <c r="AA21" s="264"/>
      <c r="AB21" s="264"/>
      <c r="AC21" s="264" t="s">
        <v>21</v>
      </c>
      <c r="AD21" s="264"/>
      <c r="AE21" s="264"/>
      <c r="AF21" s="265"/>
      <c r="AG21" s="264"/>
      <c r="AH21" s="266" t="s">
        <v>22</v>
      </c>
      <c r="AI21" s="264"/>
      <c r="AJ21" s="264"/>
      <c r="AK21" s="264"/>
      <c r="AL21" s="264" t="s">
        <v>60</v>
      </c>
      <c r="AM21" s="264"/>
      <c r="AN21" s="264"/>
      <c r="AO21" s="267"/>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204"/>
      <c r="CC21" s="205"/>
      <c r="CD21" s="224" t="str">
        <f>$DT$10</f>
        <v>No.2 未入力</v>
      </c>
      <c r="CE21" s="198"/>
      <c r="CF21" s="198"/>
      <c r="CG21" s="198"/>
      <c r="CH21" s="198"/>
      <c r="CI21" s="198"/>
      <c r="CJ21" s="198"/>
      <c r="CK21" s="224" t="str">
        <f>$DT$12</f>
        <v/>
      </c>
      <c r="CL21" s="198"/>
      <c r="CM21" s="198"/>
      <c r="CN21" s="198"/>
      <c r="CO21" s="198"/>
      <c r="CP21" s="206"/>
      <c r="CQ21" s="206"/>
      <c r="CR21" s="206"/>
      <c r="CS21" s="206"/>
      <c r="CT21" s="206"/>
      <c r="CU21" s="206"/>
      <c r="CV21" s="207"/>
      <c r="CW21" s="85"/>
      <c r="CX21" s="85"/>
      <c r="CY21" s="85"/>
      <c r="CZ21" s="85"/>
      <c r="DA21" s="85"/>
      <c r="DB21" s="85"/>
      <c r="DC21" s="85"/>
      <c r="DD21" s="85"/>
      <c r="DE21" s="84"/>
      <c r="DF21" s="1"/>
      <c r="DG21" s="1"/>
      <c r="DH21" s="1"/>
      <c r="DM21" s="13"/>
      <c r="DN21" s="13"/>
      <c r="DO21" s="14"/>
      <c r="DP21" s="30" t="s">
        <v>209</v>
      </c>
      <c r="DQ21" s="376" t="b">
        <v>0</v>
      </c>
      <c r="DR21" s="13"/>
      <c r="DS21" s="11">
        <f t="shared" si="0"/>
        <v>0</v>
      </c>
      <c r="DT21" s="2"/>
      <c r="DU21" s="28"/>
    </row>
    <row r="22" spans="1:125" ht="16.5" customHeight="1" x14ac:dyDescent="0.25">
      <c r="A22" s="885"/>
      <c r="B22" s="886"/>
      <c r="C22" s="257"/>
      <c r="D22" s="665" t="s">
        <v>25</v>
      </c>
      <c r="E22" s="536"/>
      <c r="F22" s="536"/>
      <c r="G22" s="536"/>
      <c r="H22" s="536"/>
      <c r="I22" s="536"/>
      <c r="J22" s="536"/>
      <c r="K22" s="537"/>
      <c r="L22" s="737"/>
      <c r="M22" s="738"/>
      <c r="N22" s="738"/>
      <c r="O22" s="738"/>
      <c r="P22" s="738"/>
      <c r="Q22" s="738"/>
      <c r="R22" s="738"/>
      <c r="S22" s="738"/>
      <c r="T22" s="739"/>
      <c r="U22" s="263"/>
      <c r="V22" s="726" t="s">
        <v>20</v>
      </c>
      <c r="W22" s="726"/>
      <c r="X22" s="726"/>
      <c r="Y22" s="726"/>
      <c r="Z22" s="726"/>
      <c r="AA22" s="264"/>
      <c r="AB22" s="264"/>
      <c r="AC22" s="264" t="s">
        <v>21</v>
      </c>
      <c r="AD22" s="264"/>
      <c r="AE22" s="264"/>
      <c r="AF22" s="265"/>
      <c r="AG22" s="264"/>
      <c r="AH22" s="266" t="s">
        <v>22</v>
      </c>
      <c r="AI22" s="264"/>
      <c r="AJ22" s="264"/>
      <c r="AK22" s="264"/>
      <c r="AL22" s="264" t="s">
        <v>60</v>
      </c>
      <c r="AM22" s="264"/>
      <c r="AN22" s="264"/>
      <c r="AO22" s="267"/>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204"/>
      <c r="CC22" s="205"/>
      <c r="CD22" s="224" t="str">
        <f>$DT$14</f>
        <v>No.2 未入力</v>
      </c>
      <c r="CE22" s="198"/>
      <c r="CF22" s="198"/>
      <c r="CG22" s="198"/>
      <c r="CH22" s="198"/>
      <c r="CI22" s="198"/>
      <c r="CJ22" s="198"/>
      <c r="CK22" s="224" t="str">
        <f>$DT$16</f>
        <v/>
      </c>
      <c r="CL22" s="198"/>
      <c r="CM22" s="198"/>
      <c r="CN22" s="198"/>
      <c r="CO22" s="198"/>
      <c r="CP22" s="206"/>
      <c r="CQ22" s="206"/>
      <c r="CR22" s="206"/>
      <c r="CS22" s="206"/>
      <c r="CT22" s="206"/>
      <c r="CU22" s="206"/>
      <c r="CV22" s="207"/>
      <c r="CW22" s="85"/>
      <c r="CX22" s="85"/>
      <c r="CY22" s="85"/>
      <c r="CZ22" s="85"/>
      <c r="DA22" s="85"/>
      <c r="DB22" s="85"/>
      <c r="DC22" s="85"/>
      <c r="DD22" s="85"/>
      <c r="DE22" s="84"/>
      <c r="DF22" s="1"/>
      <c r="DG22" s="1"/>
      <c r="DH22" s="1"/>
      <c r="DM22" s="13"/>
      <c r="DN22" s="13"/>
      <c r="DO22" s="12" t="s">
        <v>215</v>
      </c>
      <c r="DP22" s="30" t="s">
        <v>206</v>
      </c>
      <c r="DQ22" s="376" t="b">
        <v>0</v>
      </c>
      <c r="DR22" s="13"/>
      <c r="DS22" s="11">
        <f t="shared" si="0"/>
        <v>0</v>
      </c>
      <c r="DT22" s="15" t="str">
        <f>IF(L24="",IF(L20="","No.2 未入力","該当する場合入力"),IF(AND(DS22=0,DS23=0),"No.2 取得資格未入力",IF(AND(DS22=1,DS23=1),"No.2 資格重複選択","")))</f>
        <v>No.2 未入力</v>
      </c>
      <c r="DU22" s="80" t="s">
        <v>641</v>
      </c>
    </row>
    <row r="23" spans="1:125" ht="16.5" customHeight="1" x14ac:dyDescent="0.15">
      <c r="A23" s="885"/>
      <c r="B23" s="886"/>
      <c r="C23" s="257"/>
      <c r="D23" s="733" t="s">
        <v>26</v>
      </c>
      <c r="E23" s="686"/>
      <c r="F23" s="686"/>
      <c r="G23" s="686"/>
      <c r="H23" s="686"/>
      <c r="I23" s="686"/>
      <c r="J23" s="686"/>
      <c r="K23" s="687"/>
      <c r="L23" s="731"/>
      <c r="M23" s="588"/>
      <c r="N23" s="588"/>
      <c r="O23" s="588"/>
      <c r="P23" s="588"/>
      <c r="Q23" s="588"/>
      <c r="R23" s="588"/>
      <c r="S23" s="588"/>
      <c r="T23" s="732"/>
      <c r="U23" s="268"/>
      <c r="V23" s="727" t="s">
        <v>20</v>
      </c>
      <c r="W23" s="727"/>
      <c r="X23" s="727"/>
      <c r="Y23" s="727"/>
      <c r="Z23" s="727"/>
      <c r="AA23" s="269"/>
      <c r="AB23" s="269"/>
      <c r="AC23" s="269" t="s">
        <v>21</v>
      </c>
      <c r="AD23" s="269"/>
      <c r="AE23" s="269"/>
      <c r="AF23" s="270"/>
      <c r="AG23" s="269"/>
      <c r="AH23" s="271" t="s">
        <v>22</v>
      </c>
      <c r="AI23" s="269"/>
      <c r="AJ23" s="269"/>
      <c r="AK23" s="269"/>
      <c r="AL23" s="269" t="s">
        <v>60</v>
      </c>
      <c r="AM23" s="269"/>
      <c r="AN23" s="269"/>
      <c r="AO23" s="272"/>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C23" s="205"/>
      <c r="CD23" s="224" t="str">
        <f>$DT$18</f>
        <v>No.2 未入力</v>
      </c>
      <c r="CE23" s="198"/>
      <c r="CF23" s="198"/>
      <c r="CG23" s="198"/>
      <c r="CH23" s="198"/>
      <c r="CI23" s="198"/>
      <c r="CJ23" s="198"/>
      <c r="CK23" s="224" t="str">
        <f>$DT$20</f>
        <v/>
      </c>
      <c r="CL23" s="198"/>
      <c r="CM23" s="198"/>
      <c r="CN23" s="198"/>
      <c r="CO23" s="198"/>
      <c r="CP23" s="206"/>
      <c r="CQ23" s="206"/>
      <c r="CR23" s="206"/>
      <c r="CS23" s="206"/>
      <c r="CT23" s="206"/>
      <c r="CU23" s="206"/>
      <c r="CV23" s="207"/>
      <c r="CW23" s="85"/>
      <c r="CX23" s="85"/>
      <c r="CY23" s="85"/>
      <c r="CZ23" s="85"/>
      <c r="DA23" s="85"/>
      <c r="DB23" s="85"/>
      <c r="DC23" s="85"/>
      <c r="DD23" s="85"/>
      <c r="DE23" s="84"/>
      <c r="DF23" s="1"/>
      <c r="DG23" s="1"/>
      <c r="DH23" s="1"/>
      <c r="DM23" s="13"/>
      <c r="DN23" s="13"/>
      <c r="DO23" s="13"/>
      <c r="DP23" s="30" t="s">
        <v>207</v>
      </c>
      <c r="DQ23" s="376" t="b">
        <v>0</v>
      </c>
      <c r="DR23" s="13"/>
      <c r="DS23" s="11">
        <f t="shared" si="0"/>
        <v>0</v>
      </c>
      <c r="DT23" s="17"/>
      <c r="DU23" s="28"/>
    </row>
    <row r="24" spans="1:125" ht="16.5" customHeight="1" x14ac:dyDescent="0.15">
      <c r="A24" s="885"/>
      <c r="B24" s="886"/>
      <c r="C24" s="257"/>
      <c r="D24" s="896" t="s">
        <v>27</v>
      </c>
      <c r="E24" s="897"/>
      <c r="F24" s="897"/>
      <c r="G24" s="897"/>
      <c r="H24" s="897"/>
      <c r="I24" s="897"/>
      <c r="J24" s="897"/>
      <c r="K24" s="898"/>
      <c r="L24" s="740"/>
      <c r="M24" s="629"/>
      <c r="N24" s="629"/>
      <c r="O24" s="629"/>
      <c r="P24" s="629"/>
      <c r="Q24" s="629"/>
      <c r="R24" s="629"/>
      <c r="S24" s="629"/>
      <c r="T24" s="741"/>
      <c r="U24" s="273"/>
      <c r="V24" s="895" t="s">
        <v>20</v>
      </c>
      <c r="W24" s="895"/>
      <c r="X24" s="895"/>
      <c r="Y24" s="895"/>
      <c r="Z24" s="895"/>
      <c r="AA24" s="274"/>
      <c r="AB24" s="274"/>
      <c r="AC24" s="274" t="s">
        <v>21</v>
      </c>
      <c r="AD24" s="274"/>
      <c r="AE24" s="274"/>
      <c r="AF24" s="275"/>
      <c r="AG24" s="274"/>
      <c r="AH24" s="276" t="s">
        <v>22</v>
      </c>
      <c r="AI24" s="274"/>
      <c r="AJ24" s="274"/>
      <c r="AK24" s="274"/>
      <c r="AL24" s="274" t="s">
        <v>60</v>
      </c>
      <c r="AM24" s="274"/>
      <c r="AN24" s="274"/>
      <c r="AO24" s="277"/>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C24" s="205"/>
      <c r="CD24" s="224" t="str">
        <f>$DT$22</f>
        <v>No.2 未入力</v>
      </c>
      <c r="CE24" s="198"/>
      <c r="CF24" s="198"/>
      <c r="CG24" s="198"/>
      <c r="CH24" s="198"/>
      <c r="CI24" s="198"/>
      <c r="CJ24" s="198"/>
      <c r="CK24" s="224" t="str">
        <f>$DT$24</f>
        <v/>
      </c>
      <c r="CL24" s="198"/>
      <c r="CM24" s="198"/>
      <c r="CN24" s="198"/>
      <c r="CO24" s="198"/>
      <c r="CP24" s="206"/>
      <c r="CQ24" s="206"/>
      <c r="CR24" s="206"/>
      <c r="CS24" s="206"/>
      <c r="CT24" s="206"/>
      <c r="CU24" s="206"/>
      <c r="CV24" s="207"/>
      <c r="CW24" s="85"/>
      <c r="CX24" s="85"/>
      <c r="CY24" s="85"/>
      <c r="CZ24" s="85"/>
      <c r="DA24" s="85"/>
      <c r="DB24" s="85"/>
      <c r="DC24" s="85"/>
      <c r="DD24" s="85"/>
      <c r="DE24" s="84"/>
      <c r="DF24" s="1"/>
      <c r="DG24" s="1"/>
      <c r="DH24" s="1"/>
      <c r="DM24" s="13"/>
      <c r="DN24" s="13"/>
      <c r="DO24" s="13"/>
      <c r="DP24" s="30" t="s">
        <v>208</v>
      </c>
      <c r="DQ24" s="376" t="b">
        <v>0</v>
      </c>
      <c r="DR24" s="13"/>
      <c r="DS24" s="11">
        <f t="shared" si="0"/>
        <v>0</v>
      </c>
      <c r="DT24" s="15" t="str">
        <f>IF(AND(COUNTA(L24)=1,DS24=0,DS25=0),"No.2勤務状況未入力",IF(AND(DS24=1,DS25=1),"No.2勤務重複選択",""))</f>
        <v/>
      </c>
      <c r="DU24" s="80" t="s">
        <v>641</v>
      </c>
    </row>
    <row r="25" spans="1:125" ht="16.5" customHeight="1" x14ac:dyDescent="0.15">
      <c r="A25" s="885"/>
      <c r="B25" s="886"/>
      <c r="C25" s="257"/>
      <c r="D25" s="733" t="s">
        <v>28</v>
      </c>
      <c r="E25" s="686"/>
      <c r="F25" s="686"/>
      <c r="G25" s="686"/>
      <c r="H25" s="686"/>
      <c r="I25" s="686"/>
      <c r="J25" s="686"/>
      <c r="K25" s="687"/>
      <c r="L25" s="731"/>
      <c r="M25" s="588"/>
      <c r="N25" s="588"/>
      <c r="O25" s="588"/>
      <c r="P25" s="588"/>
      <c r="Q25" s="588"/>
      <c r="R25" s="588"/>
      <c r="S25" s="588"/>
      <c r="T25" s="732"/>
      <c r="U25" s="268"/>
      <c r="V25" s="727" t="s">
        <v>20</v>
      </c>
      <c r="W25" s="727"/>
      <c r="X25" s="727"/>
      <c r="Y25" s="727"/>
      <c r="Z25" s="727"/>
      <c r="AA25" s="269"/>
      <c r="AB25" s="269"/>
      <c r="AC25" s="269" t="s">
        <v>21</v>
      </c>
      <c r="AD25" s="269"/>
      <c r="AE25" s="269"/>
      <c r="AF25" s="270"/>
      <c r="AG25" s="269"/>
      <c r="AH25" s="271" t="s">
        <v>22</v>
      </c>
      <c r="AI25" s="269"/>
      <c r="AJ25" s="269"/>
      <c r="AK25" s="269"/>
      <c r="AL25" s="269" t="s">
        <v>60</v>
      </c>
      <c r="AM25" s="269"/>
      <c r="AN25" s="269"/>
      <c r="AO25" s="272"/>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C25" s="205"/>
      <c r="CD25" s="224" t="str">
        <f>$DT$26</f>
        <v>No.2 未入力</v>
      </c>
      <c r="CE25" s="198"/>
      <c r="CF25" s="198"/>
      <c r="CG25" s="198"/>
      <c r="CH25" s="198"/>
      <c r="CI25" s="198"/>
      <c r="CJ25" s="198"/>
      <c r="CK25" s="224" t="str">
        <f>$DT$28</f>
        <v/>
      </c>
      <c r="CL25" s="198"/>
      <c r="CM25" s="198"/>
      <c r="CN25" s="198"/>
      <c r="CO25" s="198"/>
      <c r="CP25" s="206"/>
      <c r="CQ25" s="206"/>
      <c r="CR25" s="206"/>
      <c r="CS25" s="206"/>
      <c r="CT25" s="206"/>
      <c r="CU25" s="206"/>
      <c r="CV25" s="207"/>
      <c r="CW25" s="85"/>
      <c r="CX25" s="85"/>
      <c r="CY25" s="85"/>
      <c r="CZ25" s="85"/>
      <c r="DA25" s="85"/>
      <c r="DB25" s="85"/>
      <c r="DC25" s="85"/>
      <c r="DD25" s="85"/>
      <c r="DE25" s="84"/>
      <c r="DF25" s="1"/>
      <c r="DG25" s="1"/>
      <c r="DH25" s="1"/>
      <c r="DM25" s="13"/>
      <c r="DN25" s="13"/>
      <c r="DO25" s="14"/>
      <c r="DP25" s="30" t="s">
        <v>209</v>
      </c>
      <c r="DQ25" s="376" t="b">
        <v>0</v>
      </c>
      <c r="DR25" s="13"/>
      <c r="DS25" s="11">
        <f t="shared" si="0"/>
        <v>0</v>
      </c>
      <c r="DT25" s="2"/>
      <c r="DU25" s="28"/>
    </row>
    <row r="26" spans="1:125" ht="16.5" customHeight="1" x14ac:dyDescent="0.15">
      <c r="A26" s="885"/>
      <c r="B26" s="886"/>
      <c r="C26" s="728" t="s">
        <v>830</v>
      </c>
      <c r="D26" s="729"/>
      <c r="E26" s="729"/>
      <c r="F26" s="729"/>
      <c r="G26" s="729"/>
      <c r="H26" s="729"/>
      <c r="I26" s="729"/>
      <c r="J26" s="729"/>
      <c r="K26" s="729"/>
      <c r="L26" s="729"/>
      <c r="M26" s="729"/>
      <c r="N26" s="729"/>
      <c r="O26" s="729"/>
      <c r="P26" s="729"/>
      <c r="Q26" s="729"/>
      <c r="R26" s="729"/>
      <c r="S26" s="729"/>
      <c r="T26" s="729"/>
      <c r="U26" s="729"/>
      <c r="V26" s="729"/>
      <c r="W26" s="729"/>
      <c r="X26" s="729"/>
      <c r="Y26" s="729"/>
      <c r="Z26" s="729"/>
      <c r="AA26" s="729"/>
      <c r="AB26" s="729"/>
      <c r="AC26" s="729"/>
      <c r="AD26" s="729"/>
      <c r="AE26" s="729"/>
      <c r="AF26" s="729"/>
      <c r="AG26" s="729"/>
      <c r="AH26" s="729"/>
      <c r="AI26" s="729"/>
      <c r="AJ26" s="729"/>
      <c r="AK26" s="729"/>
      <c r="AL26" s="729"/>
      <c r="AM26" s="729"/>
      <c r="AN26" s="729"/>
      <c r="AO26" s="730"/>
      <c r="AP26" s="109"/>
      <c r="AQ26" s="109"/>
      <c r="AR26" s="109"/>
      <c r="AS26" s="109"/>
      <c r="AT26" s="109"/>
      <c r="AU26" s="109"/>
      <c r="AV26" s="109"/>
      <c r="AW26" s="109"/>
      <c r="AX26" s="109"/>
      <c r="AY26" s="109"/>
      <c r="AZ26" s="109"/>
      <c r="BA26" s="109"/>
      <c r="BB26" s="109"/>
      <c r="BC26" s="109"/>
      <c r="BD26" s="109"/>
      <c r="BE26" s="109"/>
      <c r="BF26" s="109"/>
      <c r="BG26" s="109"/>
      <c r="BH26" s="109"/>
      <c r="BI26" s="109"/>
      <c r="BJ26" s="109"/>
      <c r="BK26" s="109"/>
      <c r="BL26" s="109"/>
      <c r="BM26" s="109"/>
      <c r="BN26" s="109"/>
      <c r="BO26" s="109"/>
      <c r="BP26" s="109"/>
      <c r="BQ26" s="109"/>
      <c r="BR26" s="109"/>
      <c r="BS26" s="109"/>
      <c r="BT26" s="109"/>
      <c r="BU26" s="109"/>
      <c r="BV26" s="109"/>
      <c r="BW26" s="109"/>
      <c r="BX26" s="109"/>
      <c r="BY26" s="109"/>
      <c r="BZ26" s="109"/>
      <c r="CA26" s="109"/>
      <c r="CC26" s="209"/>
      <c r="CD26" s="210"/>
      <c r="CE26" s="210"/>
      <c r="CF26" s="210"/>
      <c r="CG26" s="210"/>
      <c r="CH26" s="210"/>
      <c r="CI26" s="210"/>
      <c r="CJ26" s="210"/>
      <c r="CK26" s="210"/>
      <c r="CL26" s="210"/>
      <c r="CM26" s="210"/>
      <c r="CN26" s="210"/>
      <c r="CO26" s="210"/>
      <c r="CP26" s="210"/>
      <c r="CQ26" s="210"/>
      <c r="CR26" s="210"/>
      <c r="CS26" s="210"/>
      <c r="CT26" s="210"/>
      <c r="CU26" s="210"/>
      <c r="CV26" s="211"/>
      <c r="CW26" s="85"/>
      <c r="CX26" s="85"/>
      <c r="CY26" s="85"/>
      <c r="CZ26" s="85"/>
      <c r="DA26" s="85"/>
      <c r="DB26" s="85"/>
      <c r="DC26" s="85"/>
      <c r="DD26" s="85"/>
      <c r="DE26" s="84"/>
      <c r="DF26" s="1"/>
      <c r="DG26" s="1"/>
      <c r="DH26" s="1"/>
      <c r="DM26" s="13"/>
      <c r="DN26" s="13"/>
      <c r="DO26" s="12" t="s">
        <v>216</v>
      </c>
      <c r="DP26" s="30" t="s">
        <v>206</v>
      </c>
      <c r="DQ26" s="376" t="b">
        <v>0</v>
      </c>
      <c r="DR26" s="13"/>
      <c r="DS26" s="11">
        <f t="shared" si="0"/>
        <v>0</v>
      </c>
      <c r="DT26" s="15" t="str">
        <f>IF(L25="",IF(L20="","No.2 未入力","該当する場合入力"),IF(AND(DS26=0,DS27=0),"No.2 取得資格未入力",IF(AND(DS26=1,DS27=1),"No.2 資格重複選択","")))</f>
        <v>No.2 未入力</v>
      </c>
      <c r="DU26" s="80" t="s">
        <v>641</v>
      </c>
    </row>
    <row r="27" spans="1:125" ht="16.5" customHeight="1" x14ac:dyDescent="0.15">
      <c r="A27" s="885"/>
      <c r="B27" s="886"/>
      <c r="C27" s="254"/>
      <c r="D27" s="893" t="s">
        <v>61</v>
      </c>
      <c r="E27" s="894"/>
      <c r="F27" s="894"/>
      <c r="G27" s="894"/>
      <c r="H27" s="894"/>
      <c r="I27" s="894"/>
      <c r="J27" s="894"/>
      <c r="K27" s="894"/>
      <c r="L27" s="574" t="s">
        <v>29</v>
      </c>
      <c r="M27" s="574"/>
      <c r="N27" s="574"/>
      <c r="O27" s="574"/>
      <c r="P27" s="574"/>
      <c r="Q27" s="736"/>
      <c r="R27" s="573" t="s">
        <v>21</v>
      </c>
      <c r="S27" s="574"/>
      <c r="T27" s="574"/>
      <c r="U27" s="574"/>
      <c r="V27" s="574"/>
      <c r="W27" s="736"/>
      <c r="X27" s="658" t="s">
        <v>30</v>
      </c>
      <c r="Y27" s="574"/>
      <c r="Z27" s="574"/>
      <c r="AA27" s="574"/>
      <c r="AB27" s="574"/>
      <c r="AC27" s="567"/>
      <c r="AD27" s="573" t="s">
        <v>31</v>
      </c>
      <c r="AE27" s="574"/>
      <c r="AF27" s="574"/>
      <c r="AG27" s="574"/>
      <c r="AH27" s="574"/>
      <c r="AI27" s="736"/>
      <c r="AJ27" s="658" t="s">
        <v>32</v>
      </c>
      <c r="AK27" s="574"/>
      <c r="AL27" s="574"/>
      <c r="AM27" s="574"/>
      <c r="AN27" s="574"/>
      <c r="AO27" s="575"/>
      <c r="AP27" s="106"/>
      <c r="AQ27" s="106"/>
      <c r="AR27" s="106"/>
      <c r="AS27" s="106"/>
      <c r="AT27" s="106"/>
      <c r="AU27" s="106"/>
      <c r="AV27" s="106"/>
      <c r="AW27" s="106"/>
      <c r="AX27" s="106"/>
      <c r="AY27" s="106"/>
      <c r="AZ27" s="106"/>
      <c r="BA27" s="106"/>
      <c r="BB27" s="106"/>
      <c r="BC27" s="106"/>
      <c r="BD27" s="106"/>
      <c r="BE27" s="106"/>
      <c r="BF27" s="106"/>
      <c r="BG27" s="106"/>
      <c r="BH27" s="106"/>
      <c r="BI27" s="106"/>
      <c r="BJ27" s="106"/>
      <c r="BK27" s="106"/>
      <c r="BL27" s="106"/>
      <c r="BM27" s="106"/>
      <c r="BN27" s="106"/>
      <c r="BO27" s="106"/>
      <c r="BP27" s="106"/>
      <c r="BQ27" s="106"/>
      <c r="BR27" s="106"/>
      <c r="BS27" s="106"/>
      <c r="BT27" s="106"/>
      <c r="BU27" s="106"/>
      <c r="BV27" s="106"/>
      <c r="BW27" s="106"/>
      <c r="BX27" s="106"/>
      <c r="BY27" s="106"/>
      <c r="BZ27" s="106"/>
      <c r="CA27" s="106"/>
      <c r="CC27" s="212"/>
      <c r="CD27" s="213"/>
      <c r="CE27" s="213"/>
      <c r="CF27" s="213"/>
      <c r="CG27" s="213"/>
      <c r="CH27" s="213"/>
      <c r="CI27" s="213"/>
      <c r="CJ27" s="213"/>
      <c r="CK27" s="213"/>
      <c r="CL27" s="213"/>
      <c r="CM27" s="213"/>
      <c r="CN27" s="213"/>
      <c r="CO27" s="213"/>
      <c r="CP27" s="206"/>
      <c r="CQ27" s="206"/>
      <c r="CR27" s="206"/>
      <c r="CS27" s="206"/>
      <c r="CT27" s="206"/>
      <c r="CU27" s="206"/>
      <c r="CV27" s="207"/>
      <c r="CW27" s="85"/>
      <c r="CX27" s="85"/>
      <c r="CY27" s="85"/>
      <c r="CZ27" s="85"/>
      <c r="DA27" s="85"/>
      <c r="DB27" s="85"/>
      <c r="DC27" s="85"/>
      <c r="DD27" s="85"/>
      <c r="DE27" s="84"/>
      <c r="DF27" s="1"/>
      <c r="DG27" s="1"/>
      <c r="DH27" s="1"/>
      <c r="DM27" s="13"/>
      <c r="DN27" s="13"/>
      <c r="DO27" s="13"/>
      <c r="DP27" s="30" t="s">
        <v>207</v>
      </c>
      <c r="DQ27" s="376" t="b">
        <v>0</v>
      </c>
      <c r="DR27" s="13"/>
      <c r="DS27" s="11">
        <f t="shared" si="0"/>
        <v>0</v>
      </c>
      <c r="DT27" s="17"/>
      <c r="DU27" s="28"/>
    </row>
    <row r="28" spans="1:125" ht="16.5" customHeight="1" x14ac:dyDescent="0.15">
      <c r="A28" s="885"/>
      <c r="B28" s="886"/>
      <c r="C28" s="254"/>
      <c r="D28" s="758" t="s">
        <v>33</v>
      </c>
      <c r="E28" s="759"/>
      <c r="F28" s="759"/>
      <c r="G28" s="759"/>
      <c r="H28" s="820" t="s">
        <v>34</v>
      </c>
      <c r="I28" s="820"/>
      <c r="J28" s="820"/>
      <c r="K28" s="820"/>
      <c r="L28" s="258" t="s">
        <v>35</v>
      </c>
      <c r="M28" s="589"/>
      <c r="N28" s="589"/>
      <c r="O28" s="589"/>
      <c r="P28" s="259" t="s">
        <v>9</v>
      </c>
      <c r="Q28" s="278" t="s">
        <v>36</v>
      </c>
      <c r="R28" s="279" t="s">
        <v>35</v>
      </c>
      <c r="S28" s="589"/>
      <c r="T28" s="589"/>
      <c r="U28" s="589"/>
      <c r="V28" s="259" t="s">
        <v>9</v>
      </c>
      <c r="W28" s="278" t="s">
        <v>36</v>
      </c>
      <c r="X28" s="259" t="s">
        <v>35</v>
      </c>
      <c r="Y28" s="589"/>
      <c r="Z28" s="589"/>
      <c r="AA28" s="589"/>
      <c r="AB28" s="259" t="s">
        <v>9</v>
      </c>
      <c r="AC28" s="259" t="s">
        <v>36</v>
      </c>
      <c r="AD28" s="279" t="s">
        <v>35</v>
      </c>
      <c r="AE28" s="589"/>
      <c r="AF28" s="589"/>
      <c r="AG28" s="589"/>
      <c r="AH28" s="259" t="s">
        <v>9</v>
      </c>
      <c r="AI28" s="278" t="s">
        <v>36</v>
      </c>
      <c r="AJ28" s="259" t="s">
        <v>35</v>
      </c>
      <c r="AK28" s="589"/>
      <c r="AL28" s="589"/>
      <c r="AM28" s="589"/>
      <c r="AN28" s="259" t="s">
        <v>9</v>
      </c>
      <c r="AO28" s="262" t="s">
        <v>36</v>
      </c>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C28" s="205"/>
      <c r="CD28" s="208" t="str">
        <f>$DT$30</f>
        <v>No.3 未入力</v>
      </c>
      <c r="CE28" s="206"/>
      <c r="CF28" s="206"/>
      <c r="CG28" s="206"/>
      <c r="CH28" s="206"/>
      <c r="CI28" s="206"/>
      <c r="CJ28" s="206"/>
      <c r="CK28" s="206"/>
      <c r="CL28" s="206"/>
      <c r="CM28" s="206"/>
      <c r="CN28" s="206"/>
      <c r="CO28" s="206"/>
      <c r="CP28" s="206"/>
      <c r="CQ28" s="206"/>
      <c r="CR28" s="206"/>
      <c r="CS28" s="206"/>
      <c r="CT28" s="206"/>
      <c r="CU28" s="206"/>
      <c r="CV28" s="207"/>
      <c r="CW28" s="85"/>
      <c r="CX28" s="85"/>
      <c r="CY28" s="85"/>
      <c r="CZ28" s="85"/>
      <c r="DA28" s="85"/>
      <c r="DB28" s="85"/>
      <c r="DC28" s="85"/>
      <c r="DD28" s="85"/>
      <c r="DE28" s="84"/>
      <c r="DF28" s="1"/>
      <c r="DG28" s="1"/>
      <c r="DH28" s="1"/>
      <c r="DM28" s="13"/>
      <c r="DN28" s="13"/>
      <c r="DO28" s="13"/>
      <c r="DP28" s="30" t="s">
        <v>208</v>
      </c>
      <c r="DQ28" s="376" t="b">
        <v>0</v>
      </c>
      <c r="DR28" s="13"/>
      <c r="DS28" s="11">
        <f t="shared" si="0"/>
        <v>0</v>
      </c>
      <c r="DT28" s="15" t="str">
        <f>IF(AND(COUNTA(L25)=1,DS28=0,DS29=0),"No.2勤務状況未入力",IF(AND(DS28=1,DS29=1),"No.2勤務重複選択",""))</f>
        <v/>
      </c>
      <c r="DU28" s="80" t="s">
        <v>641</v>
      </c>
    </row>
    <row r="29" spans="1:125" ht="16.5" customHeight="1" x14ac:dyDescent="0.15">
      <c r="A29" s="885"/>
      <c r="B29" s="886"/>
      <c r="C29" s="254"/>
      <c r="D29" s="760"/>
      <c r="E29" s="548"/>
      <c r="F29" s="548"/>
      <c r="G29" s="548"/>
      <c r="H29" s="889" t="s">
        <v>23</v>
      </c>
      <c r="I29" s="889"/>
      <c r="J29" s="889"/>
      <c r="K29" s="889"/>
      <c r="L29" s="280" t="s">
        <v>35</v>
      </c>
      <c r="M29" s="588"/>
      <c r="N29" s="588"/>
      <c r="O29" s="588"/>
      <c r="P29" s="281" t="s">
        <v>9</v>
      </c>
      <c r="Q29" s="282" t="s">
        <v>36</v>
      </c>
      <c r="R29" s="283" t="s">
        <v>35</v>
      </c>
      <c r="S29" s="588"/>
      <c r="T29" s="588"/>
      <c r="U29" s="588"/>
      <c r="V29" s="281" t="s">
        <v>9</v>
      </c>
      <c r="W29" s="282" t="s">
        <v>36</v>
      </c>
      <c r="X29" s="281" t="s">
        <v>35</v>
      </c>
      <c r="Y29" s="588"/>
      <c r="Z29" s="588"/>
      <c r="AA29" s="588"/>
      <c r="AB29" s="281" t="s">
        <v>9</v>
      </c>
      <c r="AC29" s="281" t="s">
        <v>36</v>
      </c>
      <c r="AD29" s="283" t="s">
        <v>35</v>
      </c>
      <c r="AE29" s="588"/>
      <c r="AF29" s="588"/>
      <c r="AG29" s="588"/>
      <c r="AH29" s="281" t="s">
        <v>9</v>
      </c>
      <c r="AI29" s="282" t="s">
        <v>36</v>
      </c>
      <c r="AJ29" s="281" t="s">
        <v>35</v>
      </c>
      <c r="AK29" s="588"/>
      <c r="AL29" s="588"/>
      <c r="AM29" s="588"/>
      <c r="AN29" s="281" t="s">
        <v>9</v>
      </c>
      <c r="AO29" s="284" t="s">
        <v>36</v>
      </c>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C29" s="205"/>
      <c r="CD29" s="206"/>
      <c r="CE29" s="206"/>
      <c r="CF29" s="206"/>
      <c r="CG29" s="206"/>
      <c r="CH29" s="206"/>
      <c r="CI29" s="206"/>
      <c r="CJ29" s="206"/>
      <c r="CK29" s="206"/>
      <c r="CL29" s="206"/>
      <c r="CM29" s="206"/>
      <c r="CN29" s="206"/>
      <c r="CO29" s="206"/>
      <c r="CP29" s="206"/>
      <c r="CQ29" s="206"/>
      <c r="CR29" s="206"/>
      <c r="CS29" s="206"/>
      <c r="CT29" s="206"/>
      <c r="CU29" s="206"/>
      <c r="CV29" s="207"/>
      <c r="CW29" s="85"/>
      <c r="CX29" s="85"/>
      <c r="CY29" s="85"/>
      <c r="CZ29" s="85"/>
      <c r="DA29" s="85"/>
      <c r="DB29" s="85"/>
      <c r="DC29" s="85"/>
      <c r="DD29" s="85"/>
      <c r="DE29" s="84"/>
      <c r="DF29" s="1"/>
      <c r="DG29" s="1"/>
      <c r="DH29" s="1"/>
      <c r="DM29" s="14"/>
      <c r="DN29" s="14"/>
      <c r="DO29" s="14"/>
      <c r="DP29" s="30" t="s">
        <v>209</v>
      </c>
      <c r="DQ29" s="376" t="b">
        <v>0</v>
      </c>
      <c r="DR29" s="13"/>
      <c r="DS29" s="11">
        <f t="shared" si="0"/>
        <v>0</v>
      </c>
      <c r="DT29" s="2"/>
      <c r="DU29" s="28"/>
    </row>
    <row r="30" spans="1:125" ht="16.5" customHeight="1" x14ac:dyDescent="0.15">
      <c r="A30" s="885"/>
      <c r="B30" s="886"/>
      <c r="C30" s="254"/>
      <c r="D30" s="667" t="s">
        <v>37</v>
      </c>
      <c r="E30" s="668"/>
      <c r="F30" s="668"/>
      <c r="G30" s="668"/>
      <c r="H30" s="820" t="s">
        <v>34</v>
      </c>
      <c r="I30" s="820"/>
      <c r="J30" s="820"/>
      <c r="K30" s="820"/>
      <c r="L30" s="258" t="s">
        <v>35</v>
      </c>
      <c r="M30" s="589"/>
      <c r="N30" s="589"/>
      <c r="O30" s="589"/>
      <c r="P30" s="259" t="s">
        <v>9</v>
      </c>
      <c r="Q30" s="278" t="s">
        <v>36</v>
      </c>
      <c r="R30" s="279" t="s">
        <v>35</v>
      </c>
      <c r="S30" s="589"/>
      <c r="T30" s="589"/>
      <c r="U30" s="589"/>
      <c r="V30" s="259" t="s">
        <v>9</v>
      </c>
      <c r="W30" s="278" t="s">
        <v>36</v>
      </c>
      <c r="X30" s="259" t="s">
        <v>35</v>
      </c>
      <c r="Y30" s="589"/>
      <c r="Z30" s="589"/>
      <c r="AA30" s="589"/>
      <c r="AB30" s="259" t="s">
        <v>9</v>
      </c>
      <c r="AC30" s="259" t="s">
        <v>36</v>
      </c>
      <c r="AD30" s="279" t="s">
        <v>35</v>
      </c>
      <c r="AE30" s="589"/>
      <c r="AF30" s="589"/>
      <c r="AG30" s="589"/>
      <c r="AH30" s="259" t="s">
        <v>9</v>
      </c>
      <c r="AI30" s="278" t="s">
        <v>36</v>
      </c>
      <c r="AJ30" s="259" t="s">
        <v>35</v>
      </c>
      <c r="AK30" s="589"/>
      <c r="AL30" s="589"/>
      <c r="AM30" s="589"/>
      <c r="AN30" s="259" t="s">
        <v>9</v>
      </c>
      <c r="AO30" s="262" t="s">
        <v>36</v>
      </c>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C30" s="205"/>
      <c r="CD30" s="206"/>
      <c r="CE30" s="206"/>
      <c r="CF30" s="206"/>
      <c r="CG30" s="206"/>
      <c r="CH30" s="206"/>
      <c r="CI30" s="206"/>
      <c r="CJ30" s="206"/>
      <c r="CK30" s="206"/>
      <c r="CL30" s="206"/>
      <c r="CM30" s="206"/>
      <c r="CN30" s="206"/>
      <c r="CO30" s="206"/>
      <c r="CP30" s="206"/>
      <c r="CQ30" s="206"/>
      <c r="CR30" s="206"/>
      <c r="CS30" s="206"/>
      <c r="CT30" s="206"/>
      <c r="CU30" s="206"/>
      <c r="CV30" s="207"/>
      <c r="CW30" s="85"/>
      <c r="CX30" s="85"/>
      <c r="CY30" s="85"/>
      <c r="CZ30" s="85"/>
      <c r="DA30" s="85"/>
      <c r="DB30" s="85"/>
      <c r="DC30" s="85"/>
      <c r="DD30" s="85"/>
      <c r="DE30" s="84"/>
      <c r="DF30" s="1"/>
      <c r="DG30" s="1"/>
      <c r="DH30" s="1"/>
      <c r="DM30" s="13" t="s">
        <v>241</v>
      </c>
      <c r="DN30" s="17" t="s">
        <v>242</v>
      </c>
      <c r="DO30" s="18"/>
      <c r="DP30" s="124" t="s">
        <v>243</v>
      </c>
      <c r="DQ30" s="377" t="str">
        <f>IF(COUNTA(M28:O29,S28:U29,Y28:AA29,AE28:AG29,AK28:AM29)=0,"FALSE","TRUE")</f>
        <v>FALSE</v>
      </c>
      <c r="DR30" s="13"/>
      <c r="DS30" s="12">
        <f>IF(DQ30="TRUE",1,0)</f>
        <v>0</v>
      </c>
      <c r="DT30" s="15" t="str">
        <f>IF(DS30=0,"No.3 未入力","")</f>
        <v>No.3 未入力</v>
      </c>
      <c r="DU30" s="80" t="s">
        <v>641</v>
      </c>
    </row>
    <row r="31" spans="1:125" ht="16.5" customHeight="1" thickBot="1" x14ac:dyDescent="0.2">
      <c r="A31" s="887"/>
      <c r="B31" s="888"/>
      <c r="C31" s="254"/>
      <c r="D31" s="669"/>
      <c r="E31" s="670"/>
      <c r="F31" s="670"/>
      <c r="G31" s="670"/>
      <c r="H31" s="515" t="s">
        <v>23</v>
      </c>
      <c r="I31" s="515"/>
      <c r="J31" s="515"/>
      <c r="K31" s="515"/>
      <c r="L31" s="280" t="s">
        <v>35</v>
      </c>
      <c r="M31" s="588"/>
      <c r="N31" s="588"/>
      <c r="O31" s="588"/>
      <c r="P31" s="281" t="s">
        <v>9</v>
      </c>
      <c r="Q31" s="282" t="s">
        <v>36</v>
      </c>
      <c r="R31" s="283" t="s">
        <v>35</v>
      </c>
      <c r="S31" s="588"/>
      <c r="T31" s="588"/>
      <c r="U31" s="588"/>
      <c r="V31" s="281" t="s">
        <v>9</v>
      </c>
      <c r="W31" s="282" t="s">
        <v>36</v>
      </c>
      <c r="X31" s="281" t="s">
        <v>35</v>
      </c>
      <c r="Y31" s="588"/>
      <c r="Z31" s="588"/>
      <c r="AA31" s="588"/>
      <c r="AB31" s="281" t="s">
        <v>9</v>
      </c>
      <c r="AC31" s="281" t="s">
        <v>36</v>
      </c>
      <c r="AD31" s="283" t="s">
        <v>35</v>
      </c>
      <c r="AE31" s="588"/>
      <c r="AF31" s="588"/>
      <c r="AG31" s="588"/>
      <c r="AH31" s="285" t="s">
        <v>9</v>
      </c>
      <c r="AI31" s="282" t="s">
        <v>36</v>
      </c>
      <c r="AJ31" s="281" t="s">
        <v>35</v>
      </c>
      <c r="AK31" s="588"/>
      <c r="AL31" s="588"/>
      <c r="AM31" s="588"/>
      <c r="AN31" s="281" t="s">
        <v>9</v>
      </c>
      <c r="AO31" s="286" t="s">
        <v>36</v>
      </c>
      <c r="AP31" s="5"/>
      <c r="AQ31" s="5"/>
      <c r="AR31" s="5"/>
      <c r="AS31" s="5"/>
      <c r="AT31" s="5"/>
      <c r="AU31" s="5"/>
      <c r="AV31" s="5"/>
      <c r="AW31" s="5"/>
      <c r="AX31" s="5"/>
      <c r="AY31" s="5"/>
      <c r="AZ31" s="5"/>
      <c r="BA31" s="5"/>
      <c r="BB31" s="5"/>
      <c r="BC31" s="5"/>
      <c r="BD31" s="5"/>
      <c r="BE31" s="5"/>
      <c r="BF31" s="5"/>
      <c r="BG31" s="5"/>
      <c r="BH31" s="5"/>
      <c r="BI31" s="5"/>
      <c r="BJ31" s="5"/>
      <c r="BK31" s="5"/>
      <c r="BL31" s="5"/>
      <c r="BM31" s="5"/>
      <c r="BN31" s="5"/>
      <c r="BO31" s="5"/>
      <c r="BP31" s="5"/>
      <c r="BQ31" s="5"/>
      <c r="BR31" s="5"/>
      <c r="BS31" s="5"/>
      <c r="BT31" s="5"/>
      <c r="BU31" s="5"/>
      <c r="BV31" s="5"/>
      <c r="BW31" s="5"/>
      <c r="BX31" s="5"/>
      <c r="BY31" s="5"/>
      <c r="BZ31" s="5"/>
      <c r="CA31" s="5"/>
      <c r="CC31" s="209"/>
      <c r="CD31" s="210"/>
      <c r="CE31" s="210"/>
      <c r="CF31" s="210"/>
      <c r="CG31" s="210"/>
      <c r="CH31" s="210"/>
      <c r="CI31" s="210"/>
      <c r="CJ31" s="210"/>
      <c r="CK31" s="210"/>
      <c r="CL31" s="210"/>
      <c r="CM31" s="210"/>
      <c r="CN31" s="210"/>
      <c r="CO31" s="210"/>
      <c r="CP31" s="210"/>
      <c r="CQ31" s="210"/>
      <c r="CR31" s="210"/>
      <c r="CS31" s="210"/>
      <c r="CT31" s="210"/>
      <c r="CU31" s="210"/>
      <c r="CV31" s="211"/>
      <c r="CW31" s="85"/>
      <c r="CX31" s="85"/>
      <c r="CY31" s="85"/>
      <c r="CZ31" s="85"/>
      <c r="DA31" s="85"/>
      <c r="DB31" s="85"/>
      <c r="DC31" s="85"/>
      <c r="DD31" s="85"/>
      <c r="DE31" s="84"/>
      <c r="DF31" s="1"/>
      <c r="DG31" s="1"/>
      <c r="DH31" s="1"/>
      <c r="DM31" s="12" t="s">
        <v>824</v>
      </c>
      <c r="DN31" s="12" t="s">
        <v>724</v>
      </c>
      <c r="DO31" s="125" t="s">
        <v>731</v>
      </c>
      <c r="DP31" s="32" t="s">
        <v>726</v>
      </c>
      <c r="DQ31" s="378" t="str">
        <f>IF(L35="","FALSE","TRUE")</f>
        <v>FALSE</v>
      </c>
      <c r="DR31" s="12"/>
      <c r="DS31" s="11">
        <f>IF(DQ31="TRUE",1,0)</f>
        <v>0</v>
      </c>
      <c r="DT31" s="11" t="str">
        <f>IF(AND(DS31=0,DS32=0),"18歳未満（男女）未入力",IF(AND(DS31=1,DS32=0),"18歳未満（女）未入力",IF(AND(DS31=0,DS32=1),"18歳未満（男）未入力","")))</f>
        <v>18歳未満（男女）未入力</v>
      </c>
      <c r="DU31" s="79" t="s">
        <v>744</v>
      </c>
    </row>
    <row r="32" spans="1:125" ht="16.5" customHeight="1" x14ac:dyDescent="0.15">
      <c r="A32" s="947" t="s">
        <v>697</v>
      </c>
      <c r="B32" s="948"/>
      <c r="C32" s="793" t="s">
        <v>831</v>
      </c>
      <c r="D32" s="794"/>
      <c r="E32" s="795" t="s">
        <v>401</v>
      </c>
      <c r="F32" s="795"/>
      <c r="G32" s="795"/>
      <c r="H32" s="795"/>
      <c r="I32" s="795"/>
      <c r="J32" s="795"/>
      <c r="K32" s="795"/>
      <c r="L32" s="101"/>
      <c r="M32" s="101"/>
      <c r="N32" s="101"/>
      <c r="O32" s="101"/>
      <c r="P32" s="101"/>
      <c r="Q32" s="101"/>
      <c r="R32" s="101"/>
      <c r="S32" s="101"/>
      <c r="T32" s="101"/>
      <c r="U32" s="101"/>
      <c r="V32" s="101"/>
      <c r="W32" s="101"/>
      <c r="X32" s="101"/>
      <c r="Y32" s="101"/>
      <c r="Z32" s="101"/>
      <c r="AA32" s="101"/>
      <c r="AB32" s="102"/>
      <c r="AC32" s="102"/>
      <c r="AD32" s="102"/>
      <c r="AE32" s="103"/>
      <c r="AF32" s="103"/>
      <c r="AG32" s="103"/>
      <c r="AH32" s="104"/>
      <c r="AI32" s="104"/>
      <c r="AJ32" s="104"/>
      <c r="AK32" s="104"/>
      <c r="AL32" s="104"/>
      <c r="AM32" s="104"/>
      <c r="AN32" s="104"/>
      <c r="AO32" s="105"/>
      <c r="AP32" s="121"/>
      <c r="AQ32" s="121"/>
      <c r="AR32" s="121"/>
      <c r="AS32" s="121"/>
      <c r="AT32" s="121"/>
      <c r="AU32" s="121"/>
      <c r="AV32" s="121"/>
      <c r="AW32" s="121"/>
      <c r="AX32" s="121"/>
      <c r="AY32" s="121"/>
      <c r="AZ32" s="121"/>
      <c r="BA32" s="121"/>
      <c r="BB32" s="121"/>
      <c r="BC32" s="121"/>
      <c r="BD32" s="121"/>
      <c r="BE32" s="121"/>
      <c r="BF32" s="121"/>
      <c r="BG32" s="121"/>
      <c r="BH32" s="121"/>
      <c r="BI32" s="121"/>
      <c r="BJ32" s="121"/>
      <c r="BK32" s="121"/>
      <c r="BL32" s="121"/>
      <c r="BM32" s="121"/>
      <c r="BN32" s="121"/>
      <c r="BO32" s="121"/>
      <c r="BP32" s="121"/>
      <c r="BQ32" s="121"/>
      <c r="BR32" s="121"/>
      <c r="BS32" s="121"/>
      <c r="BT32" s="121"/>
      <c r="BU32" s="121"/>
      <c r="BV32" s="121"/>
      <c r="BW32" s="121"/>
      <c r="BX32" s="121"/>
      <c r="BY32" s="121"/>
      <c r="BZ32" s="121"/>
      <c r="CA32" s="121"/>
      <c r="CC32" s="205"/>
      <c r="CD32" s="206"/>
      <c r="CE32" s="206"/>
      <c r="CF32" s="206"/>
      <c r="CG32" s="206"/>
      <c r="CH32" s="206"/>
      <c r="CI32" s="206"/>
      <c r="CJ32" s="206"/>
      <c r="CK32" s="206"/>
      <c r="CL32" s="206"/>
      <c r="CM32" s="206"/>
      <c r="CN32" s="206"/>
      <c r="CO32" s="206"/>
      <c r="CP32" s="206"/>
      <c r="CQ32" s="206"/>
      <c r="CR32" s="206"/>
      <c r="CS32" s="206"/>
      <c r="CT32" s="206"/>
      <c r="CU32" s="206"/>
      <c r="CV32" s="207"/>
      <c r="CW32" s="85"/>
      <c r="CX32" s="85"/>
      <c r="CY32" s="85"/>
      <c r="CZ32" s="85"/>
      <c r="DA32" s="85"/>
      <c r="DB32" s="85"/>
      <c r="DC32" s="85"/>
      <c r="DD32" s="85"/>
      <c r="DE32" s="84"/>
      <c r="DF32" s="1"/>
      <c r="DG32" s="1"/>
      <c r="DH32" s="1"/>
      <c r="DM32" s="13"/>
      <c r="DN32" s="13"/>
      <c r="DO32" s="18"/>
      <c r="DP32" s="31" t="s">
        <v>725</v>
      </c>
      <c r="DQ32" s="378" t="str">
        <f>IF(P35="","FALSE","TRUE")</f>
        <v>FALSE</v>
      </c>
      <c r="DR32" s="13"/>
      <c r="DS32" s="11">
        <f t="shared" ref="DS32:DS78" si="1">IF(DQ32="TRUE",1,0)</f>
        <v>0</v>
      </c>
      <c r="DT32" s="14"/>
      <c r="DU32" s="28"/>
    </row>
    <row r="33" spans="1:125" ht="16.5" customHeight="1" x14ac:dyDescent="0.15">
      <c r="A33" s="949"/>
      <c r="B33" s="950"/>
      <c r="C33" s="807" t="s">
        <v>383</v>
      </c>
      <c r="D33" s="808"/>
      <c r="E33" s="808"/>
      <c r="F33" s="808"/>
      <c r="G33" s="808"/>
      <c r="H33" s="808"/>
      <c r="I33" s="808"/>
      <c r="J33" s="808"/>
      <c r="K33" s="808"/>
      <c r="L33" s="708" t="s">
        <v>698</v>
      </c>
      <c r="M33" s="709"/>
      <c r="N33" s="709"/>
      <c r="O33" s="709"/>
      <c r="P33" s="709"/>
      <c r="Q33" s="709"/>
      <c r="R33" s="709"/>
      <c r="S33" s="709"/>
      <c r="T33" s="709"/>
      <c r="U33" s="709"/>
      <c r="V33" s="709"/>
      <c r="W33" s="796"/>
      <c r="X33" s="708" t="s">
        <v>699</v>
      </c>
      <c r="Y33" s="709"/>
      <c r="Z33" s="709"/>
      <c r="AA33" s="709"/>
      <c r="AB33" s="709"/>
      <c r="AC33" s="709"/>
      <c r="AD33" s="709"/>
      <c r="AE33" s="709"/>
      <c r="AF33" s="796"/>
      <c r="AG33" s="708" t="s">
        <v>700</v>
      </c>
      <c r="AH33" s="709"/>
      <c r="AI33" s="709"/>
      <c r="AJ33" s="709"/>
      <c r="AK33" s="709"/>
      <c r="AL33" s="709"/>
      <c r="AM33" s="709"/>
      <c r="AN33" s="709"/>
      <c r="AO33" s="710"/>
      <c r="AP33" s="111"/>
      <c r="AQ33" s="111"/>
      <c r="AR33" s="111"/>
      <c r="AS33" s="111"/>
      <c r="AT33" s="111"/>
      <c r="AU33" s="111"/>
      <c r="AV33" s="111"/>
      <c r="AW33" s="111"/>
      <c r="AX33" s="111"/>
      <c r="AY33" s="111"/>
      <c r="AZ33" s="111"/>
      <c r="BA33" s="111"/>
      <c r="BB33" s="111"/>
      <c r="BC33" s="111"/>
      <c r="BD33" s="111"/>
      <c r="BE33" s="111"/>
      <c r="BF33" s="111"/>
      <c r="BG33" s="111"/>
      <c r="BH33" s="111"/>
      <c r="BI33" s="111"/>
      <c r="BJ33" s="111"/>
      <c r="BK33" s="111"/>
      <c r="BL33" s="111"/>
      <c r="BM33" s="111"/>
      <c r="BN33" s="111"/>
      <c r="BO33" s="111"/>
      <c r="BP33" s="111"/>
      <c r="BQ33" s="111"/>
      <c r="BR33" s="111"/>
      <c r="BS33" s="111"/>
      <c r="BT33" s="111"/>
      <c r="BU33" s="111"/>
      <c r="BV33" s="111"/>
      <c r="BW33" s="111"/>
      <c r="BX33" s="111"/>
      <c r="BY33" s="111"/>
      <c r="BZ33" s="111"/>
      <c r="CA33" s="111"/>
      <c r="CC33" s="205"/>
      <c r="CD33" s="206"/>
      <c r="CE33" s="206"/>
      <c r="CF33" s="206"/>
      <c r="CG33" s="206"/>
      <c r="CH33" s="206"/>
      <c r="CI33" s="206"/>
      <c r="CJ33" s="206"/>
      <c r="CK33" s="206"/>
      <c r="CL33" s="206"/>
      <c r="CM33" s="206"/>
      <c r="CN33" s="206"/>
      <c r="CO33" s="206"/>
      <c r="CP33" s="206"/>
      <c r="CQ33" s="206"/>
      <c r="CR33" s="206"/>
      <c r="CS33" s="206"/>
      <c r="CT33" s="206"/>
      <c r="CU33" s="206"/>
      <c r="CV33" s="207"/>
      <c r="CW33" s="85"/>
      <c r="CX33" s="85"/>
      <c r="CY33" s="85"/>
      <c r="CZ33" s="85"/>
      <c r="DA33" s="85"/>
      <c r="DB33" s="85"/>
      <c r="DC33" s="85"/>
      <c r="DD33" s="85"/>
      <c r="DE33" s="84"/>
      <c r="DF33" s="1"/>
      <c r="DG33" s="1"/>
      <c r="DH33" s="1"/>
      <c r="DM33" s="13"/>
      <c r="DN33" s="13"/>
      <c r="DO33" s="18"/>
      <c r="DP33" s="31" t="s">
        <v>727</v>
      </c>
      <c r="DQ33" s="378" t="str">
        <f>IF(X35="","FALSE","TRUE")</f>
        <v>FALSE</v>
      </c>
      <c r="DR33" s="13"/>
      <c r="DS33" s="11">
        <f t="shared" si="1"/>
        <v>0</v>
      </c>
      <c r="DT33" s="14" t="str">
        <f>IF(AND(DS33=0,DS34=0),"肥満（男女）未",IF(AND(DS33=1,DS34=0),"肥満（女）未",IF(AND(DS33=0,DS34=1),"肥満（男）未","")))</f>
        <v>肥満（男女）未</v>
      </c>
      <c r="DU33" s="80" t="s">
        <v>744</v>
      </c>
    </row>
    <row r="34" spans="1:125" ht="16.5" customHeight="1" x14ac:dyDescent="0.15">
      <c r="A34" s="949"/>
      <c r="B34" s="950"/>
      <c r="C34" s="809"/>
      <c r="D34" s="810"/>
      <c r="E34" s="810"/>
      <c r="F34" s="810"/>
      <c r="G34" s="810"/>
      <c r="H34" s="810"/>
      <c r="I34" s="810"/>
      <c r="J34" s="810"/>
      <c r="K34" s="810"/>
      <c r="L34" s="797" t="s">
        <v>404</v>
      </c>
      <c r="M34" s="798"/>
      <c r="N34" s="798"/>
      <c r="O34" s="798"/>
      <c r="P34" s="799" t="s">
        <v>405</v>
      </c>
      <c r="Q34" s="798"/>
      <c r="R34" s="798"/>
      <c r="S34" s="800"/>
      <c r="T34" s="798" t="s">
        <v>701</v>
      </c>
      <c r="U34" s="798"/>
      <c r="V34" s="798"/>
      <c r="W34" s="800"/>
      <c r="X34" s="913" t="s">
        <v>404</v>
      </c>
      <c r="Y34" s="914"/>
      <c r="Z34" s="915"/>
      <c r="AA34" s="916" t="s">
        <v>405</v>
      </c>
      <c r="AB34" s="914"/>
      <c r="AC34" s="915"/>
      <c r="AD34" s="916" t="s">
        <v>701</v>
      </c>
      <c r="AE34" s="914"/>
      <c r="AF34" s="925"/>
      <c r="AG34" s="913" t="s">
        <v>404</v>
      </c>
      <c r="AH34" s="914"/>
      <c r="AI34" s="915"/>
      <c r="AJ34" s="916" t="s">
        <v>405</v>
      </c>
      <c r="AK34" s="914"/>
      <c r="AL34" s="915"/>
      <c r="AM34" s="916" t="s">
        <v>701</v>
      </c>
      <c r="AN34" s="914"/>
      <c r="AO34" s="917"/>
      <c r="AP34" s="111"/>
      <c r="AQ34" s="111"/>
      <c r="AR34" s="111"/>
      <c r="AS34" s="111"/>
      <c r="AT34" s="111"/>
      <c r="AU34" s="111"/>
      <c r="AV34" s="111"/>
      <c r="AW34" s="111"/>
      <c r="AX34" s="111"/>
      <c r="AY34" s="111"/>
      <c r="AZ34" s="111"/>
      <c r="BA34" s="111"/>
      <c r="BB34" s="111"/>
      <c r="BC34" s="111"/>
      <c r="BD34" s="111"/>
      <c r="BE34" s="111"/>
      <c r="BF34" s="111"/>
      <c r="BG34" s="111"/>
      <c r="BH34" s="111"/>
      <c r="BI34" s="111"/>
      <c r="BJ34" s="111"/>
      <c r="BK34" s="111"/>
      <c r="BL34" s="111"/>
      <c r="BM34" s="111"/>
      <c r="BN34" s="111"/>
      <c r="BO34" s="111"/>
      <c r="BP34" s="111"/>
      <c r="BQ34" s="111"/>
      <c r="BR34" s="111"/>
      <c r="BS34" s="111"/>
      <c r="BT34" s="111"/>
      <c r="BU34" s="111"/>
      <c r="BV34" s="111"/>
      <c r="BW34" s="111"/>
      <c r="BX34" s="111"/>
      <c r="BY34" s="111"/>
      <c r="BZ34" s="111"/>
      <c r="CA34" s="111"/>
      <c r="CC34" s="205"/>
      <c r="CD34" s="206" t="s">
        <v>740</v>
      </c>
      <c r="CE34" s="206"/>
      <c r="CF34" s="206"/>
      <c r="CG34" s="214"/>
      <c r="CH34" s="206"/>
      <c r="CI34" s="206"/>
      <c r="CJ34" s="206"/>
      <c r="CK34" s="206"/>
      <c r="CL34" s="206" t="s">
        <v>741</v>
      </c>
      <c r="CM34" s="206"/>
      <c r="CN34" s="206"/>
      <c r="CO34" s="206"/>
      <c r="CP34" s="206"/>
      <c r="CQ34" s="206" t="s">
        <v>742</v>
      </c>
      <c r="CR34" s="206"/>
      <c r="CS34" s="206"/>
      <c r="CT34" s="206"/>
      <c r="CU34" s="206"/>
      <c r="CV34" s="207"/>
      <c r="CW34" s="85"/>
      <c r="CX34" s="85"/>
      <c r="CY34" s="85"/>
      <c r="CZ34" s="85"/>
      <c r="DA34" s="85"/>
      <c r="DB34" s="85"/>
      <c r="DC34" s="85"/>
      <c r="DD34" s="85"/>
      <c r="DE34" s="84"/>
      <c r="DF34" s="1"/>
      <c r="DG34" s="1"/>
      <c r="DH34" s="1"/>
      <c r="DM34" s="13"/>
      <c r="DN34" s="13"/>
      <c r="DO34" s="18"/>
      <c r="DP34" s="31" t="s">
        <v>728</v>
      </c>
      <c r="DQ34" s="378" t="str">
        <f>IF(AA35="","FALSE","TRUE")</f>
        <v>FALSE</v>
      </c>
      <c r="DR34" s="13"/>
      <c r="DS34" s="11">
        <f t="shared" si="1"/>
        <v>0</v>
      </c>
      <c r="DT34" s="11"/>
      <c r="DU34" s="28"/>
    </row>
    <row r="35" spans="1:125" ht="16.5" customHeight="1" x14ac:dyDescent="0.15">
      <c r="A35" s="949"/>
      <c r="B35" s="950"/>
      <c r="C35" s="708" t="s">
        <v>702</v>
      </c>
      <c r="D35" s="709"/>
      <c r="E35" s="709"/>
      <c r="F35" s="709"/>
      <c r="G35" s="709"/>
      <c r="H35" s="709"/>
      <c r="I35" s="709"/>
      <c r="J35" s="709"/>
      <c r="K35" s="796"/>
      <c r="L35" s="918"/>
      <c r="M35" s="919"/>
      <c r="N35" s="919"/>
      <c r="O35" s="228" t="s">
        <v>703</v>
      </c>
      <c r="P35" s="920"/>
      <c r="Q35" s="919"/>
      <c r="R35" s="919"/>
      <c r="S35" s="228" t="s">
        <v>703</v>
      </c>
      <c r="T35" s="921" t="str">
        <f>IF(AND(L35="",P35=""),"",SUM(L35,P35))</f>
        <v/>
      </c>
      <c r="U35" s="922"/>
      <c r="V35" s="922"/>
      <c r="W35" s="225" t="s">
        <v>703</v>
      </c>
      <c r="X35" s="918"/>
      <c r="Y35" s="919"/>
      <c r="Z35" s="228" t="s">
        <v>703</v>
      </c>
      <c r="AA35" s="923"/>
      <c r="AB35" s="924"/>
      <c r="AC35" s="228" t="s">
        <v>703</v>
      </c>
      <c r="AD35" s="716" t="str">
        <f>IF(AND(X35="",AA35=""),"",SUM(X35,AA35))</f>
        <v/>
      </c>
      <c r="AE35" s="717"/>
      <c r="AF35" s="231" t="s">
        <v>703</v>
      </c>
      <c r="AG35" s="918"/>
      <c r="AH35" s="919"/>
      <c r="AI35" s="228" t="s">
        <v>703</v>
      </c>
      <c r="AJ35" s="920"/>
      <c r="AK35" s="919"/>
      <c r="AL35" s="228" t="s">
        <v>703</v>
      </c>
      <c r="AM35" s="716" t="str">
        <f>IF(AND(AG35="",AJ35=""),"",SUM(AG35,AJ35))</f>
        <v/>
      </c>
      <c r="AN35" s="717"/>
      <c r="AO35" s="233" t="s">
        <v>703</v>
      </c>
      <c r="AP35" s="122"/>
      <c r="AQ35" s="122"/>
      <c r="AR35" s="122"/>
      <c r="AS35" s="122"/>
      <c r="AT35" s="122"/>
      <c r="AU35" s="122"/>
      <c r="AV35" s="122"/>
      <c r="AW35" s="122"/>
      <c r="AX35" s="122"/>
      <c r="AY35" s="122"/>
      <c r="AZ35" s="122"/>
      <c r="BA35" s="122"/>
      <c r="BB35" s="122"/>
      <c r="BC35" s="122"/>
      <c r="BD35" s="122"/>
      <c r="BE35" s="122"/>
      <c r="BF35" s="122"/>
      <c r="BG35" s="122"/>
      <c r="BH35" s="122"/>
      <c r="BI35" s="122"/>
      <c r="BJ35" s="122"/>
      <c r="BK35" s="122"/>
      <c r="BL35" s="122"/>
      <c r="BM35" s="122"/>
      <c r="BN35" s="122"/>
      <c r="BO35" s="122"/>
      <c r="BP35" s="122"/>
      <c r="BQ35" s="122"/>
      <c r="BR35" s="122"/>
      <c r="BS35" s="122"/>
      <c r="BT35" s="122"/>
      <c r="BU35" s="122"/>
      <c r="BV35" s="122"/>
      <c r="BW35" s="122"/>
      <c r="BX35" s="122"/>
      <c r="BY35" s="122"/>
      <c r="BZ35" s="122"/>
      <c r="CA35" s="122"/>
      <c r="CC35" s="205"/>
      <c r="CD35" s="198" t="str">
        <f>DT31</f>
        <v>18歳未満（男女）未入力</v>
      </c>
      <c r="CE35" s="198"/>
      <c r="CF35" s="198"/>
      <c r="CG35" s="198"/>
      <c r="CH35" s="198"/>
      <c r="CI35" s="198"/>
      <c r="CJ35" s="198"/>
      <c r="CK35" s="198"/>
      <c r="CL35" s="198" t="str">
        <f>DT33</f>
        <v>肥満（男女）未</v>
      </c>
      <c r="CM35" s="198"/>
      <c r="CN35" s="198"/>
      <c r="CO35" s="198"/>
      <c r="CP35" s="198"/>
      <c r="CQ35" s="198" t="str">
        <f>DT35</f>
        <v>やせ（男女）未</v>
      </c>
      <c r="CR35" s="198"/>
      <c r="CS35" s="198"/>
      <c r="CT35" s="198"/>
      <c r="CU35" s="198"/>
      <c r="CV35" s="207"/>
      <c r="CW35" s="87"/>
      <c r="CX35" s="87"/>
      <c r="CY35" s="87"/>
      <c r="CZ35" s="87"/>
      <c r="DA35" s="87"/>
      <c r="DB35" s="85"/>
      <c r="DC35" s="85"/>
      <c r="DD35" s="85"/>
      <c r="DE35" s="84"/>
      <c r="DF35" s="1"/>
      <c r="DG35" s="1"/>
      <c r="DH35" s="1"/>
      <c r="DM35" s="13"/>
      <c r="DN35" s="13"/>
      <c r="DO35" s="18"/>
      <c r="DP35" s="31" t="s">
        <v>729</v>
      </c>
      <c r="DQ35" s="378" t="str">
        <f>IF(AG35="","FALSE","TRUE")</f>
        <v>FALSE</v>
      </c>
      <c r="DR35" s="13"/>
      <c r="DS35" s="11">
        <f t="shared" si="1"/>
        <v>0</v>
      </c>
      <c r="DT35" s="14" t="str">
        <f>IF(AND(DS35=0,DS36=0),"やせ（男女）未",IF(AND(DS35=1,DS36=0),"やせ（女）未",IF(AND(DS35=0,DS36=1),"やせ（男）未","")))</f>
        <v>やせ（男女）未</v>
      </c>
      <c r="DU35" s="80" t="s">
        <v>744</v>
      </c>
    </row>
    <row r="36" spans="1:125" ht="16.5" customHeight="1" x14ac:dyDescent="0.15">
      <c r="A36" s="949"/>
      <c r="B36" s="950"/>
      <c r="C36" s="804" t="s">
        <v>704</v>
      </c>
      <c r="D36" s="805"/>
      <c r="E36" s="805"/>
      <c r="F36" s="805"/>
      <c r="G36" s="805"/>
      <c r="H36" s="805"/>
      <c r="I36" s="805"/>
      <c r="J36" s="805"/>
      <c r="K36" s="806"/>
      <c r="L36" s="742"/>
      <c r="M36" s="713"/>
      <c r="N36" s="713"/>
      <c r="O36" s="229" t="s">
        <v>703</v>
      </c>
      <c r="P36" s="712"/>
      <c r="Q36" s="713"/>
      <c r="R36" s="713"/>
      <c r="S36" s="229" t="s">
        <v>703</v>
      </c>
      <c r="T36" s="763" t="str">
        <f t="shared" ref="T36:T42" si="2">IF(AND(L36="",P36=""),"",SUM(L36,P36))</f>
        <v/>
      </c>
      <c r="U36" s="764"/>
      <c r="V36" s="764"/>
      <c r="W36" s="226" t="s">
        <v>703</v>
      </c>
      <c r="X36" s="742"/>
      <c r="Y36" s="713"/>
      <c r="Z36" s="229" t="s">
        <v>703</v>
      </c>
      <c r="AA36" s="712"/>
      <c r="AB36" s="713"/>
      <c r="AC36" s="229" t="s">
        <v>703</v>
      </c>
      <c r="AD36" s="714" t="str">
        <f t="shared" ref="AD36:AD42" si="3">IF(AND(X36="",AA36=""),"",SUM(X36,AA36))</f>
        <v/>
      </c>
      <c r="AE36" s="715"/>
      <c r="AF36" s="232" t="s">
        <v>703</v>
      </c>
      <c r="AG36" s="742"/>
      <c r="AH36" s="713"/>
      <c r="AI36" s="229" t="s">
        <v>703</v>
      </c>
      <c r="AJ36" s="712"/>
      <c r="AK36" s="713"/>
      <c r="AL36" s="229" t="s">
        <v>703</v>
      </c>
      <c r="AM36" s="714" t="str">
        <f t="shared" ref="AM36:AM42" si="4">IF(AND(AG36="",AJ36=""),"",SUM(AG36,AJ36))</f>
        <v/>
      </c>
      <c r="AN36" s="715"/>
      <c r="AO36" s="234" t="s">
        <v>703</v>
      </c>
      <c r="AP36" s="122"/>
      <c r="AQ36" s="122"/>
      <c r="AR36" s="122"/>
      <c r="AS36" s="122"/>
      <c r="AT36" s="122"/>
      <c r="AU36" s="122"/>
      <c r="AV36" s="122"/>
      <c r="AW36" s="122"/>
      <c r="AX36" s="122"/>
      <c r="AY36" s="122"/>
      <c r="AZ36" s="122"/>
      <c r="BA36" s="122"/>
      <c r="BB36" s="122"/>
      <c r="BC36" s="122"/>
      <c r="BD36" s="122"/>
      <c r="BE36" s="122"/>
      <c r="BF36" s="122"/>
      <c r="BG36" s="122"/>
      <c r="BH36" s="122"/>
      <c r="BI36" s="122"/>
      <c r="BJ36" s="122"/>
      <c r="BK36" s="122"/>
      <c r="BL36" s="122"/>
      <c r="BM36" s="122"/>
      <c r="BN36" s="122"/>
      <c r="BO36" s="122"/>
      <c r="BP36" s="122"/>
      <c r="BQ36" s="122"/>
      <c r="BR36" s="122"/>
      <c r="BS36" s="122"/>
      <c r="BT36" s="122"/>
      <c r="BU36" s="122"/>
      <c r="BV36" s="122"/>
      <c r="BW36" s="122"/>
      <c r="BX36" s="122"/>
      <c r="BY36" s="122"/>
      <c r="BZ36" s="122"/>
      <c r="CA36" s="122"/>
      <c r="CC36" s="205"/>
      <c r="CD36" s="198" t="str">
        <f>DT37</f>
        <v>18～19歳（男女）未入力</v>
      </c>
      <c r="CE36" s="198"/>
      <c r="CF36" s="198"/>
      <c r="CG36" s="198"/>
      <c r="CH36" s="198"/>
      <c r="CI36" s="198"/>
      <c r="CJ36" s="198"/>
      <c r="CK36" s="198"/>
      <c r="CL36" s="198" t="str">
        <f>DT39</f>
        <v>肥満（男女）未</v>
      </c>
      <c r="CM36" s="198"/>
      <c r="CN36" s="198"/>
      <c r="CO36" s="198"/>
      <c r="CP36" s="198"/>
      <c r="CQ36" s="198" t="str">
        <f>DT41</f>
        <v>やせ（男女）未</v>
      </c>
      <c r="CR36" s="198"/>
      <c r="CS36" s="198"/>
      <c r="CT36" s="198"/>
      <c r="CU36" s="198"/>
      <c r="CV36" s="207"/>
      <c r="CW36" s="87"/>
      <c r="CX36" s="87"/>
      <c r="CY36" s="87"/>
      <c r="CZ36" s="87"/>
      <c r="DA36" s="87"/>
      <c r="DB36" s="85"/>
      <c r="DC36" s="85"/>
      <c r="DD36" s="85"/>
      <c r="DE36" s="84"/>
      <c r="DF36" s="1"/>
      <c r="DG36" s="1"/>
      <c r="DH36" s="1"/>
      <c r="DM36" s="13"/>
      <c r="DN36" s="13"/>
      <c r="DO36" s="18"/>
      <c r="DP36" s="31" t="s">
        <v>730</v>
      </c>
      <c r="DQ36" s="378" t="str">
        <f>IF(AJ35="","FALSE","TRUE")</f>
        <v>FALSE</v>
      </c>
      <c r="DR36" s="13"/>
      <c r="DS36" s="11">
        <f t="shared" si="1"/>
        <v>0</v>
      </c>
      <c r="DT36" s="11"/>
      <c r="DU36" s="28"/>
    </row>
    <row r="37" spans="1:125" ht="16.5" customHeight="1" x14ac:dyDescent="0.15">
      <c r="A37" s="949"/>
      <c r="B37" s="950"/>
      <c r="C37" s="801" t="s">
        <v>705</v>
      </c>
      <c r="D37" s="802"/>
      <c r="E37" s="802"/>
      <c r="F37" s="802"/>
      <c r="G37" s="802"/>
      <c r="H37" s="802"/>
      <c r="I37" s="802"/>
      <c r="J37" s="802"/>
      <c r="K37" s="803"/>
      <c r="L37" s="742"/>
      <c r="M37" s="713"/>
      <c r="N37" s="713"/>
      <c r="O37" s="229" t="s">
        <v>703</v>
      </c>
      <c r="P37" s="712"/>
      <c r="Q37" s="713"/>
      <c r="R37" s="713"/>
      <c r="S37" s="229" t="s">
        <v>703</v>
      </c>
      <c r="T37" s="763" t="str">
        <f t="shared" si="2"/>
        <v/>
      </c>
      <c r="U37" s="764"/>
      <c r="V37" s="764"/>
      <c r="W37" s="226" t="s">
        <v>703</v>
      </c>
      <c r="X37" s="742"/>
      <c r="Y37" s="713"/>
      <c r="Z37" s="229" t="s">
        <v>703</v>
      </c>
      <c r="AA37" s="712"/>
      <c r="AB37" s="713"/>
      <c r="AC37" s="229" t="s">
        <v>703</v>
      </c>
      <c r="AD37" s="714" t="str">
        <f t="shared" si="3"/>
        <v/>
      </c>
      <c r="AE37" s="715"/>
      <c r="AF37" s="232" t="s">
        <v>703</v>
      </c>
      <c r="AG37" s="742"/>
      <c r="AH37" s="713"/>
      <c r="AI37" s="229" t="s">
        <v>703</v>
      </c>
      <c r="AJ37" s="712"/>
      <c r="AK37" s="713"/>
      <c r="AL37" s="229" t="s">
        <v>703</v>
      </c>
      <c r="AM37" s="714" t="str">
        <f t="shared" si="4"/>
        <v/>
      </c>
      <c r="AN37" s="715"/>
      <c r="AO37" s="234" t="s">
        <v>703</v>
      </c>
      <c r="AP37" s="122"/>
      <c r="AQ37" s="122"/>
      <c r="AR37" s="122"/>
      <c r="AS37" s="122"/>
      <c r="AT37" s="122"/>
      <c r="AU37" s="122"/>
      <c r="AV37" s="122"/>
      <c r="AW37" s="122"/>
      <c r="AX37" s="122"/>
      <c r="AY37" s="122"/>
      <c r="AZ37" s="122"/>
      <c r="BA37" s="122"/>
      <c r="BB37" s="122"/>
      <c r="BC37" s="122"/>
      <c r="BD37" s="122"/>
      <c r="BE37" s="122"/>
      <c r="BF37" s="122"/>
      <c r="BG37" s="122"/>
      <c r="BH37" s="122"/>
      <c r="BI37" s="122"/>
      <c r="BJ37" s="122"/>
      <c r="BK37" s="122"/>
      <c r="BL37" s="122"/>
      <c r="BM37" s="122"/>
      <c r="BN37" s="122"/>
      <c r="BO37" s="122"/>
      <c r="BP37" s="122"/>
      <c r="BQ37" s="122"/>
      <c r="BR37" s="122"/>
      <c r="BS37" s="122"/>
      <c r="BT37" s="122"/>
      <c r="BU37" s="122"/>
      <c r="BV37" s="122"/>
      <c r="BW37" s="122"/>
      <c r="BX37" s="122"/>
      <c r="BY37" s="122"/>
      <c r="BZ37" s="122"/>
      <c r="CA37" s="122"/>
      <c r="CC37" s="205"/>
      <c r="CD37" s="198" t="str">
        <f>DT43</f>
        <v>20～29歳（男女）未入力</v>
      </c>
      <c r="CE37" s="198"/>
      <c r="CF37" s="198"/>
      <c r="CG37" s="198"/>
      <c r="CH37" s="198"/>
      <c r="CI37" s="198"/>
      <c r="CJ37" s="198"/>
      <c r="CK37" s="198"/>
      <c r="CL37" s="198" t="str">
        <f>DT45</f>
        <v>肥満（男女）未</v>
      </c>
      <c r="CM37" s="198"/>
      <c r="CN37" s="198"/>
      <c r="CO37" s="198"/>
      <c r="CP37" s="198"/>
      <c r="CQ37" s="198" t="str">
        <f>DT47</f>
        <v>やせ（男女）未</v>
      </c>
      <c r="CR37" s="198"/>
      <c r="CS37" s="198"/>
      <c r="CT37" s="198"/>
      <c r="CU37" s="198"/>
      <c r="CV37" s="207"/>
      <c r="CW37" s="85"/>
      <c r="CX37" s="85"/>
      <c r="CY37" s="85"/>
      <c r="CZ37" s="85"/>
      <c r="DA37" s="85"/>
      <c r="DB37" s="85"/>
      <c r="DC37" s="85"/>
      <c r="DD37" s="85"/>
      <c r="DE37" s="84"/>
      <c r="DF37" s="1"/>
      <c r="DG37" s="1"/>
      <c r="DH37" s="1"/>
      <c r="DM37" s="13"/>
      <c r="DN37" s="17"/>
      <c r="DO37" s="12" t="s">
        <v>732</v>
      </c>
      <c r="DP37" s="32" t="s">
        <v>726</v>
      </c>
      <c r="DQ37" s="378" t="str">
        <f>IF(L36="","FALSE","TRUE")</f>
        <v>FALSE</v>
      </c>
      <c r="DR37" s="13"/>
      <c r="DS37" s="11">
        <f t="shared" si="1"/>
        <v>0</v>
      </c>
      <c r="DT37" s="14" t="str">
        <f>IF(AND(DS37=0,DS38=0),"18～19歳（男女）未入力",IF(AND(DS37=1,DS38=0),"18～19歳（女）未入力",IF(AND(DS37=0,DS38=1),"18～19歳（男）未入力","")))</f>
        <v>18～19歳（男女）未入力</v>
      </c>
      <c r="DU37" s="79" t="s">
        <v>744</v>
      </c>
    </row>
    <row r="38" spans="1:125" ht="16.5" customHeight="1" x14ac:dyDescent="0.15">
      <c r="A38" s="949"/>
      <c r="B38" s="950"/>
      <c r="C38" s="801" t="s">
        <v>706</v>
      </c>
      <c r="D38" s="802"/>
      <c r="E38" s="802"/>
      <c r="F38" s="802"/>
      <c r="G38" s="802"/>
      <c r="H38" s="802"/>
      <c r="I38" s="802"/>
      <c r="J38" s="802"/>
      <c r="K38" s="803"/>
      <c r="L38" s="742"/>
      <c r="M38" s="713"/>
      <c r="N38" s="713"/>
      <c r="O38" s="229" t="s">
        <v>703</v>
      </c>
      <c r="P38" s="712"/>
      <c r="Q38" s="713"/>
      <c r="R38" s="713"/>
      <c r="S38" s="229" t="s">
        <v>703</v>
      </c>
      <c r="T38" s="763" t="str">
        <f t="shared" si="2"/>
        <v/>
      </c>
      <c r="U38" s="764"/>
      <c r="V38" s="764"/>
      <c r="W38" s="226" t="s">
        <v>703</v>
      </c>
      <c r="X38" s="742"/>
      <c r="Y38" s="713"/>
      <c r="Z38" s="229" t="s">
        <v>703</v>
      </c>
      <c r="AA38" s="712"/>
      <c r="AB38" s="713"/>
      <c r="AC38" s="229" t="s">
        <v>703</v>
      </c>
      <c r="AD38" s="714" t="str">
        <f t="shared" si="3"/>
        <v/>
      </c>
      <c r="AE38" s="715"/>
      <c r="AF38" s="232" t="s">
        <v>703</v>
      </c>
      <c r="AG38" s="742"/>
      <c r="AH38" s="713"/>
      <c r="AI38" s="229" t="s">
        <v>703</v>
      </c>
      <c r="AJ38" s="712"/>
      <c r="AK38" s="713"/>
      <c r="AL38" s="229" t="s">
        <v>703</v>
      </c>
      <c r="AM38" s="714" t="str">
        <f t="shared" si="4"/>
        <v/>
      </c>
      <c r="AN38" s="715"/>
      <c r="AO38" s="234" t="s">
        <v>703</v>
      </c>
      <c r="AP38" s="122"/>
      <c r="AQ38" s="122"/>
      <c r="AR38" s="122"/>
      <c r="AS38" s="122"/>
      <c r="AT38" s="122"/>
      <c r="AU38" s="122"/>
      <c r="AV38" s="122"/>
      <c r="AW38" s="122"/>
      <c r="AX38" s="122"/>
      <c r="AY38" s="122"/>
      <c r="AZ38" s="122"/>
      <c r="BA38" s="122"/>
      <c r="BB38" s="122"/>
      <c r="BC38" s="122"/>
      <c r="BD38" s="122"/>
      <c r="BE38" s="122"/>
      <c r="BF38" s="122"/>
      <c r="BG38" s="122"/>
      <c r="BH38" s="122"/>
      <c r="BI38" s="122"/>
      <c r="BJ38" s="122"/>
      <c r="BK38" s="122"/>
      <c r="BL38" s="122"/>
      <c r="BM38" s="122"/>
      <c r="BN38" s="122"/>
      <c r="BO38" s="122"/>
      <c r="BP38" s="122"/>
      <c r="BQ38" s="122"/>
      <c r="BR38" s="122"/>
      <c r="BS38" s="122"/>
      <c r="BT38" s="122"/>
      <c r="BU38" s="122"/>
      <c r="BV38" s="122"/>
      <c r="BW38" s="122"/>
      <c r="BX38" s="122"/>
      <c r="BY38" s="122"/>
      <c r="BZ38" s="122"/>
      <c r="CA38" s="122"/>
      <c r="CC38" s="205"/>
      <c r="CD38" s="198" t="str">
        <f>DT49</f>
        <v>30～39歳（男女）未入力</v>
      </c>
      <c r="CE38" s="198"/>
      <c r="CF38" s="198"/>
      <c r="CG38" s="198"/>
      <c r="CH38" s="198"/>
      <c r="CI38" s="198"/>
      <c r="CJ38" s="198"/>
      <c r="CK38" s="198"/>
      <c r="CL38" s="198" t="str">
        <f>DT51</f>
        <v>肥満（男女）未</v>
      </c>
      <c r="CM38" s="198"/>
      <c r="CN38" s="198"/>
      <c r="CO38" s="198"/>
      <c r="CP38" s="198"/>
      <c r="CQ38" s="198" t="str">
        <f>DT53</f>
        <v>やせ（男女）未</v>
      </c>
      <c r="CR38" s="198"/>
      <c r="CS38" s="198"/>
      <c r="CT38" s="198"/>
      <c r="CU38" s="198"/>
      <c r="CV38" s="207"/>
      <c r="CW38" s="85"/>
      <c r="CX38" s="85"/>
      <c r="CY38" s="85"/>
      <c r="CZ38" s="85"/>
      <c r="DA38" s="85"/>
      <c r="DB38" s="85"/>
      <c r="DC38" s="85"/>
      <c r="DD38" s="85"/>
      <c r="DE38" s="84"/>
      <c r="DF38" s="1"/>
      <c r="DG38" s="1"/>
      <c r="DH38" s="1"/>
      <c r="DM38" s="13"/>
      <c r="DN38" s="17"/>
      <c r="DO38" s="13"/>
      <c r="DP38" s="31" t="s">
        <v>725</v>
      </c>
      <c r="DQ38" s="378" t="str">
        <f>IF(P36="","FALSE","TRUE")</f>
        <v>FALSE</v>
      </c>
      <c r="DR38" s="13"/>
      <c r="DS38" s="11">
        <f t="shared" si="1"/>
        <v>0</v>
      </c>
      <c r="DT38" s="12"/>
      <c r="DU38" s="28"/>
    </row>
    <row r="39" spans="1:125" ht="16.5" customHeight="1" x14ac:dyDescent="0.15">
      <c r="A39" s="949"/>
      <c r="B39" s="950"/>
      <c r="C39" s="801" t="s">
        <v>707</v>
      </c>
      <c r="D39" s="802"/>
      <c r="E39" s="802"/>
      <c r="F39" s="802"/>
      <c r="G39" s="802"/>
      <c r="H39" s="802"/>
      <c r="I39" s="802"/>
      <c r="J39" s="802"/>
      <c r="K39" s="803"/>
      <c r="L39" s="742"/>
      <c r="M39" s="713"/>
      <c r="N39" s="713"/>
      <c r="O39" s="229" t="s">
        <v>703</v>
      </c>
      <c r="P39" s="712"/>
      <c r="Q39" s="713"/>
      <c r="R39" s="713"/>
      <c r="S39" s="229" t="s">
        <v>703</v>
      </c>
      <c r="T39" s="763" t="str">
        <f t="shared" si="2"/>
        <v/>
      </c>
      <c r="U39" s="764"/>
      <c r="V39" s="764"/>
      <c r="W39" s="226" t="s">
        <v>703</v>
      </c>
      <c r="X39" s="742"/>
      <c r="Y39" s="713"/>
      <c r="Z39" s="229" t="s">
        <v>703</v>
      </c>
      <c r="AA39" s="712"/>
      <c r="AB39" s="713"/>
      <c r="AC39" s="229" t="s">
        <v>703</v>
      </c>
      <c r="AD39" s="714" t="str">
        <f t="shared" si="3"/>
        <v/>
      </c>
      <c r="AE39" s="715"/>
      <c r="AF39" s="232" t="s">
        <v>703</v>
      </c>
      <c r="AG39" s="742"/>
      <c r="AH39" s="713"/>
      <c r="AI39" s="229" t="s">
        <v>703</v>
      </c>
      <c r="AJ39" s="712"/>
      <c r="AK39" s="713"/>
      <c r="AL39" s="229" t="s">
        <v>703</v>
      </c>
      <c r="AM39" s="714" t="str">
        <f t="shared" si="4"/>
        <v/>
      </c>
      <c r="AN39" s="715"/>
      <c r="AO39" s="234" t="s">
        <v>703</v>
      </c>
      <c r="AP39" s="122"/>
      <c r="AQ39" s="122"/>
      <c r="AR39" s="122"/>
      <c r="AS39" s="122"/>
      <c r="AT39" s="122"/>
      <c r="AU39" s="122"/>
      <c r="AV39" s="122"/>
      <c r="AW39" s="122"/>
      <c r="AX39" s="122"/>
      <c r="AY39" s="122"/>
      <c r="AZ39" s="122"/>
      <c r="BA39" s="122"/>
      <c r="BB39" s="122"/>
      <c r="BC39" s="122"/>
      <c r="BD39" s="122"/>
      <c r="BE39" s="122"/>
      <c r="BF39" s="122"/>
      <c r="BG39" s="122"/>
      <c r="BH39" s="122"/>
      <c r="BI39" s="122"/>
      <c r="BJ39" s="122"/>
      <c r="BK39" s="122"/>
      <c r="BL39" s="122"/>
      <c r="BM39" s="122"/>
      <c r="BN39" s="122"/>
      <c r="BO39" s="122"/>
      <c r="BP39" s="122"/>
      <c r="BQ39" s="122"/>
      <c r="BR39" s="122"/>
      <c r="BS39" s="122"/>
      <c r="BT39" s="122"/>
      <c r="BU39" s="122"/>
      <c r="BV39" s="122"/>
      <c r="BW39" s="122"/>
      <c r="BX39" s="122"/>
      <c r="BY39" s="122"/>
      <c r="BZ39" s="122"/>
      <c r="CA39" s="122"/>
      <c r="CC39" s="205"/>
      <c r="CD39" s="198" t="str">
        <f>DT55</f>
        <v>40～49歳（男女）未入力</v>
      </c>
      <c r="CE39" s="198"/>
      <c r="CF39" s="198"/>
      <c r="CG39" s="198"/>
      <c r="CH39" s="198"/>
      <c r="CI39" s="198"/>
      <c r="CJ39" s="198"/>
      <c r="CK39" s="198"/>
      <c r="CL39" s="198" t="str">
        <f>DT57</f>
        <v>肥満（男女）未</v>
      </c>
      <c r="CM39" s="198"/>
      <c r="CN39" s="198"/>
      <c r="CO39" s="198"/>
      <c r="CP39" s="198"/>
      <c r="CQ39" s="198" t="str">
        <f>DT59</f>
        <v>やせ（男女）未</v>
      </c>
      <c r="CR39" s="198"/>
      <c r="CS39" s="198"/>
      <c r="CT39" s="198"/>
      <c r="CU39" s="198"/>
      <c r="CV39" s="207"/>
      <c r="CW39" s="85"/>
      <c r="CX39" s="85"/>
      <c r="CY39" s="85"/>
      <c r="CZ39" s="85"/>
      <c r="DA39" s="85"/>
      <c r="DB39" s="85"/>
      <c r="DC39" s="85"/>
      <c r="DD39" s="85"/>
      <c r="DE39" s="84"/>
      <c r="DF39" s="1"/>
      <c r="DG39" s="1"/>
      <c r="DH39" s="1"/>
      <c r="DM39" s="13"/>
      <c r="DN39" s="17"/>
      <c r="DO39" s="13"/>
      <c r="DP39" s="31" t="s">
        <v>727</v>
      </c>
      <c r="DQ39" s="378" t="str">
        <f>IF(X36="","FALSE","TRUE")</f>
        <v>FALSE</v>
      </c>
      <c r="DR39" s="13"/>
      <c r="DS39" s="11">
        <f t="shared" si="1"/>
        <v>0</v>
      </c>
      <c r="DT39" s="11" t="str">
        <f>IF(AND(DS39=0,DS40=0),"肥満（男女）未",IF(AND(DS39=1,DS40=0),"肥満（女）未",IF(AND(DS39=0,DS40=1),"肥満（男）未","")))</f>
        <v>肥満（男女）未</v>
      </c>
      <c r="DU39" s="79" t="s">
        <v>744</v>
      </c>
    </row>
    <row r="40" spans="1:125" ht="16.5" customHeight="1" x14ac:dyDescent="0.15">
      <c r="A40" s="949"/>
      <c r="B40" s="950"/>
      <c r="C40" s="804" t="s">
        <v>708</v>
      </c>
      <c r="D40" s="805"/>
      <c r="E40" s="805"/>
      <c r="F40" s="805"/>
      <c r="G40" s="805"/>
      <c r="H40" s="805"/>
      <c r="I40" s="805"/>
      <c r="J40" s="805"/>
      <c r="K40" s="806"/>
      <c r="L40" s="742"/>
      <c r="M40" s="713"/>
      <c r="N40" s="713"/>
      <c r="O40" s="229" t="s">
        <v>703</v>
      </c>
      <c r="P40" s="712"/>
      <c r="Q40" s="713"/>
      <c r="R40" s="713"/>
      <c r="S40" s="229" t="s">
        <v>703</v>
      </c>
      <c r="T40" s="763" t="str">
        <f t="shared" si="2"/>
        <v/>
      </c>
      <c r="U40" s="764"/>
      <c r="V40" s="764"/>
      <c r="W40" s="226" t="s">
        <v>703</v>
      </c>
      <c r="X40" s="742"/>
      <c r="Y40" s="713"/>
      <c r="Z40" s="229" t="s">
        <v>703</v>
      </c>
      <c r="AA40" s="712"/>
      <c r="AB40" s="713"/>
      <c r="AC40" s="229" t="s">
        <v>703</v>
      </c>
      <c r="AD40" s="714" t="str">
        <f t="shared" si="3"/>
        <v/>
      </c>
      <c r="AE40" s="715"/>
      <c r="AF40" s="232" t="s">
        <v>703</v>
      </c>
      <c r="AG40" s="742"/>
      <c r="AH40" s="713"/>
      <c r="AI40" s="229" t="s">
        <v>703</v>
      </c>
      <c r="AJ40" s="712"/>
      <c r="AK40" s="713"/>
      <c r="AL40" s="229" t="s">
        <v>703</v>
      </c>
      <c r="AM40" s="714" t="str">
        <f t="shared" si="4"/>
        <v/>
      </c>
      <c r="AN40" s="715"/>
      <c r="AO40" s="234" t="s">
        <v>703</v>
      </c>
      <c r="AP40" s="122"/>
      <c r="AQ40" s="122"/>
      <c r="AR40" s="122"/>
      <c r="AS40" s="122"/>
      <c r="AT40" s="122"/>
      <c r="AU40" s="122"/>
      <c r="AV40" s="122"/>
      <c r="AW40" s="122"/>
      <c r="AX40" s="122"/>
      <c r="AY40" s="122"/>
      <c r="AZ40" s="122"/>
      <c r="BA40" s="122"/>
      <c r="BB40" s="122"/>
      <c r="BC40" s="122"/>
      <c r="BD40" s="122"/>
      <c r="BE40" s="122"/>
      <c r="BF40" s="122"/>
      <c r="BG40" s="122"/>
      <c r="BH40" s="122"/>
      <c r="BI40" s="122"/>
      <c r="BJ40" s="122"/>
      <c r="BK40" s="122"/>
      <c r="BL40" s="122"/>
      <c r="BM40" s="122"/>
      <c r="BN40" s="122"/>
      <c r="BO40" s="122"/>
      <c r="BP40" s="122"/>
      <c r="BQ40" s="122"/>
      <c r="BR40" s="122"/>
      <c r="BS40" s="122"/>
      <c r="BT40" s="122"/>
      <c r="BU40" s="122"/>
      <c r="BV40" s="122"/>
      <c r="BW40" s="122"/>
      <c r="BX40" s="122"/>
      <c r="BY40" s="122"/>
      <c r="BZ40" s="122"/>
      <c r="CA40" s="122"/>
      <c r="CC40" s="205"/>
      <c r="CD40" s="198" t="str">
        <f>DT61</f>
        <v>50～59歳（男女）未入力</v>
      </c>
      <c r="CE40" s="198"/>
      <c r="CF40" s="198"/>
      <c r="CG40" s="198"/>
      <c r="CH40" s="198"/>
      <c r="CI40" s="198"/>
      <c r="CJ40" s="198"/>
      <c r="CK40" s="198"/>
      <c r="CL40" s="198" t="str">
        <f>DT63</f>
        <v>肥満（男女）未</v>
      </c>
      <c r="CM40" s="198"/>
      <c r="CN40" s="198"/>
      <c r="CO40" s="198"/>
      <c r="CP40" s="198"/>
      <c r="CQ40" s="198" t="str">
        <f>DT65</f>
        <v>やせ（男女）未</v>
      </c>
      <c r="CR40" s="198"/>
      <c r="CS40" s="198"/>
      <c r="CT40" s="198"/>
      <c r="CU40" s="198"/>
      <c r="CV40" s="207"/>
      <c r="CW40" s="85"/>
      <c r="CX40" s="85"/>
      <c r="CY40" s="85"/>
      <c r="CZ40" s="85"/>
      <c r="DA40" s="85"/>
      <c r="DB40" s="85"/>
      <c r="DC40" s="85"/>
      <c r="DD40" s="85"/>
      <c r="DE40" s="84"/>
      <c r="DF40" s="1"/>
      <c r="DG40" s="1"/>
      <c r="DH40" s="1"/>
      <c r="DM40" s="13"/>
      <c r="DN40" s="17"/>
      <c r="DO40" s="13"/>
      <c r="DP40" s="31" t="s">
        <v>728</v>
      </c>
      <c r="DQ40" s="378" t="str">
        <f>IF(AA36="","FALSE","TRUE")</f>
        <v>FALSE</v>
      </c>
      <c r="DR40" s="13"/>
      <c r="DS40" s="11">
        <f t="shared" si="1"/>
        <v>0</v>
      </c>
      <c r="DT40" s="12"/>
      <c r="DU40" s="28"/>
    </row>
    <row r="41" spans="1:125" ht="16.5" customHeight="1" x14ac:dyDescent="0.15">
      <c r="A41" s="949"/>
      <c r="B41" s="950"/>
      <c r="C41" s="926" t="s">
        <v>709</v>
      </c>
      <c r="D41" s="927"/>
      <c r="E41" s="927"/>
      <c r="F41" s="927"/>
      <c r="G41" s="927"/>
      <c r="H41" s="927"/>
      <c r="I41" s="927"/>
      <c r="J41" s="927"/>
      <c r="K41" s="928"/>
      <c r="L41" s="742"/>
      <c r="M41" s="713"/>
      <c r="N41" s="713"/>
      <c r="O41" s="229" t="s">
        <v>703</v>
      </c>
      <c r="P41" s="712"/>
      <c r="Q41" s="713"/>
      <c r="R41" s="713"/>
      <c r="S41" s="229" t="s">
        <v>703</v>
      </c>
      <c r="T41" s="763" t="str">
        <f t="shared" si="2"/>
        <v/>
      </c>
      <c r="U41" s="764"/>
      <c r="V41" s="764"/>
      <c r="W41" s="226" t="s">
        <v>703</v>
      </c>
      <c r="X41" s="742"/>
      <c r="Y41" s="713"/>
      <c r="Z41" s="229" t="s">
        <v>703</v>
      </c>
      <c r="AA41" s="712"/>
      <c r="AB41" s="713"/>
      <c r="AC41" s="229" t="s">
        <v>703</v>
      </c>
      <c r="AD41" s="714" t="str">
        <f t="shared" si="3"/>
        <v/>
      </c>
      <c r="AE41" s="715"/>
      <c r="AF41" s="232" t="s">
        <v>703</v>
      </c>
      <c r="AG41" s="742"/>
      <c r="AH41" s="713"/>
      <c r="AI41" s="229" t="s">
        <v>703</v>
      </c>
      <c r="AJ41" s="712"/>
      <c r="AK41" s="713"/>
      <c r="AL41" s="229" t="s">
        <v>703</v>
      </c>
      <c r="AM41" s="714" t="str">
        <f t="shared" si="4"/>
        <v/>
      </c>
      <c r="AN41" s="715"/>
      <c r="AO41" s="234" t="s">
        <v>703</v>
      </c>
      <c r="AP41" s="122"/>
      <c r="AQ41" s="122"/>
      <c r="AR41" s="122"/>
      <c r="AS41" s="122"/>
      <c r="AT41" s="122"/>
      <c r="AU41" s="122"/>
      <c r="AV41" s="122"/>
      <c r="AW41" s="122"/>
      <c r="AX41" s="122"/>
      <c r="AY41" s="122"/>
      <c r="AZ41" s="122"/>
      <c r="BA41" s="122"/>
      <c r="BB41" s="122"/>
      <c r="BC41" s="122"/>
      <c r="BD41" s="122"/>
      <c r="BE41" s="122"/>
      <c r="BF41" s="122"/>
      <c r="BG41" s="122"/>
      <c r="BH41" s="122"/>
      <c r="BI41" s="122"/>
      <c r="BJ41" s="122"/>
      <c r="BK41" s="122"/>
      <c r="BL41" s="122"/>
      <c r="BM41" s="122"/>
      <c r="BN41" s="122"/>
      <c r="BO41" s="122"/>
      <c r="BP41" s="122"/>
      <c r="BQ41" s="122"/>
      <c r="BR41" s="122"/>
      <c r="BS41" s="122"/>
      <c r="BT41" s="122"/>
      <c r="BU41" s="122"/>
      <c r="BV41" s="122"/>
      <c r="BW41" s="122"/>
      <c r="BX41" s="122"/>
      <c r="BY41" s="122"/>
      <c r="BZ41" s="122"/>
      <c r="CA41" s="122"/>
      <c r="CC41" s="205"/>
      <c r="CD41" s="198" t="str">
        <f>DT67</f>
        <v>60～69歳（男女）未入力</v>
      </c>
      <c r="CE41" s="198"/>
      <c r="CF41" s="198"/>
      <c r="CG41" s="198"/>
      <c r="CH41" s="198"/>
      <c r="CI41" s="198"/>
      <c r="CJ41" s="198"/>
      <c r="CK41" s="198"/>
      <c r="CL41" s="198" t="str">
        <f>DT69</f>
        <v>肥満（男女）未</v>
      </c>
      <c r="CM41" s="198"/>
      <c r="CN41" s="198"/>
      <c r="CO41" s="198"/>
      <c r="CP41" s="198"/>
      <c r="CQ41" s="198" t="str">
        <f>DT71</f>
        <v>やせ（男女）未</v>
      </c>
      <c r="CR41" s="198"/>
      <c r="CS41" s="198"/>
      <c r="CT41" s="198"/>
      <c r="CU41" s="198"/>
      <c r="CV41" s="207"/>
      <c r="CW41" s="85"/>
      <c r="CX41" s="85"/>
      <c r="CY41" s="85"/>
      <c r="CZ41" s="85"/>
      <c r="DA41" s="85"/>
      <c r="DB41" s="85"/>
      <c r="DC41" s="85"/>
      <c r="DD41" s="85"/>
      <c r="DE41" s="84"/>
      <c r="DF41" s="1"/>
      <c r="DG41" s="1"/>
      <c r="DH41" s="1"/>
      <c r="DM41" s="13"/>
      <c r="DN41" s="17"/>
      <c r="DO41" s="13"/>
      <c r="DP41" s="31" t="s">
        <v>729</v>
      </c>
      <c r="DQ41" s="378" t="str">
        <f>IF(AG36="","FALSE","TRUE")</f>
        <v>FALSE</v>
      </c>
      <c r="DR41" s="13"/>
      <c r="DS41" s="11">
        <f t="shared" si="1"/>
        <v>0</v>
      </c>
      <c r="DT41" s="11" t="str">
        <f>IF(AND(DS41=0,DS42=0),"やせ（男女）未",IF(AND(DS41=1,DS42=0),"やせ（女）未",IF(AND(DS41=0,DS42=1),"やせ（男）未","")))</f>
        <v>やせ（男女）未</v>
      </c>
      <c r="DU41" s="80" t="s">
        <v>744</v>
      </c>
    </row>
    <row r="42" spans="1:125" ht="16.5" customHeight="1" thickBot="1" x14ac:dyDescent="0.2">
      <c r="A42" s="949"/>
      <c r="B42" s="950"/>
      <c r="C42" s="929" t="s">
        <v>710</v>
      </c>
      <c r="D42" s="930"/>
      <c r="E42" s="930"/>
      <c r="F42" s="930"/>
      <c r="G42" s="930"/>
      <c r="H42" s="930"/>
      <c r="I42" s="930"/>
      <c r="J42" s="930"/>
      <c r="K42" s="931"/>
      <c r="L42" s="720"/>
      <c r="M42" s="721"/>
      <c r="N42" s="721"/>
      <c r="O42" s="230" t="s">
        <v>703</v>
      </c>
      <c r="P42" s="722"/>
      <c r="Q42" s="721"/>
      <c r="R42" s="721"/>
      <c r="S42" s="230" t="s">
        <v>703</v>
      </c>
      <c r="T42" s="811" t="str">
        <f t="shared" si="2"/>
        <v/>
      </c>
      <c r="U42" s="812"/>
      <c r="V42" s="812"/>
      <c r="W42" s="227" t="s">
        <v>703</v>
      </c>
      <c r="X42" s="720"/>
      <c r="Y42" s="721"/>
      <c r="Z42" s="230" t="s">
        <v>703</v>
      </c>
      <c r="AA42" s="722"/>
      <c r="AB42" s="721"/>
      <c r="AC42" s="230" t="s">
        <v>703</v>
      </c>
      <c r="AD42" s="718" t="str">
        <f t="shared" si="3"/>
        <v/>
      </c>
      <c r="AE42" s="719"/>
      <c r="AF42" s="227" t="s">
        <v>703</v>
      </c>
      <c r="AG42" s="720"/>
      <c r="AH42" s="721"/>
      <c r="AI42" s="230" t="s">
        <v>703</v>
      </c>
      <c r="AJ42" s="722"/>
      <c r="AK42" s="721"/>
      <c r="AL42" s="230" t="s">
        <v>703</v>
      </c>
      <c r="AM42" s="718" t="str">
        <f t="shared" si="4"/>
        <v/>
      </c>
      <c r="AN42" s="719"/>
      <c r="AO42" s="235" t="s">
        <v>703</v>
      </c>
      <c r="AP42" s="122"/>
      <c r="AQ42" s="122"/>
      <c r="AR42" s="122"/>
      <c r="AS42" s="122"/>
      <c r="AT42" s="122"/>
      <c r="AU42" s="122"/>
      <c r="AV42" s="122"/>
      <c r="AW42" s="122"/>
      <c r="AX42" s="122"/>
      <c r="AY42" s="122"/>
      <c r="AZ42" s="122"/>
      <c r="BA42" s="122"/>
      <c r="BB42" s="122"/>
      <c r="BC42" s="122"/>
      <c r="BD42" s="122"/>
      <c r="BE42" s="122"/>
      <c r="BF42" s="122"/>
      <c r="BG42" s="122"/>
      <c r="BH42" s="122"/>
      <c r="BI42" s="122"/>
      <c r="BJ42" s="122"/>
      <c r="BK42" s="122"/>
      <c r="BL42" s="122"/>
      <c r="BM42" s="122"/>
      <c r="BN42" s="122"/>
      <c r="BO42" s="122"/>
      <c r="BP42" s="122"/>
      <c r="BQ42" s="122"/>
      <c r="BR42" s="122"/>
      <c r="BS42" s="122"/>
      <c r="BT42" s="122"/>
      <c r="BU42" s="122"/>
      <c r="BV42" s="122"/>
      <c r="BW42" s="122"/>
      <c r="BX42" s="122"/>
      <c r="BY42" s="122"/>
      <c r="BZ42" s="122"/>
      <c r="CA42" s="122"/>
      <c r="CC42" s="205"/>
      <c r="CD42" s="198" t="str">
        <f>DT73</f>
        <v>70歳以上（男女）未入力</v>
      </c>
      <c r="CE42" s="198"/>
      <c r="CF42" s="198"/>
      <c r="CG42" s="198"/>
      <c r="CH42" s="198"/>
      <c r="CI42" s="198"/>
      <c r="CJ42" s="198"/>
      <c r="CK42" s="198"/>
      <c r="CL42" s="198" t="str">
        <f>DT75</f>
        <v>肥満（男女）未</v>
      </c>
      <c r="CM42" s="198"/>
      <c r="CN42" s="198"/>
      <c r="CO42" s="198"/>
      <c r="CP42" s="198"/>
      <c r="CQ42" s="198" t="str">
        <f>DT77</f>
        <v>やせ（男女）未</v>
      </c>
      <c r="CR42" s="198"/>
      <c r="CS42" s="198"/>
      <c r="CT42" s="198"/>
      <c r="CU42" s="198"/>
      <c r="CV42" s="207"/>
      <c r="CW42" s="85"/>
      <c r="CX42" s="85"/>
      <c r="CY42" s="85"/>
      <c r="CZ42" s="85"/>
      <c r="DA42" s="85"/>
      <c r="DB42" s="85"/>
      <c r="DC42" s="85"/>
      <c r="DD42" s="85"/>
      <c r="DE42" s="84"/>
      <c r="DF42" s="1"/>
      <c r="DG42" s="1"/>
      <c r="DH42" s="1"/>
      <c r="DM42" s="13"/>
      <c r="DN42" s="17"/>
      <c r="DO42" s="14"/>
      <c r="DP42" s="31" t="s">
        <v>730</v>
      </c>
      <c r="DQ42" s="378" t="str">
        <f>IF(AJ36="","FALSE","TRUE")</f>
        <v>FALSE</v>
      </c>
      <c r="DR42" s="13"/>
      <c r="DS42" s="11">
        <f t="shared" si="1"/>
        <v>0</v>
      </c>
      <c r="DT42" s="11"/>
      <c r="DU42" s="28"/>
    </row>
    <row r="43" spans="1:125" ht="16.5" customHeight="1" thickTop="1" x14ac:dyDescent="0.15">
      <c r="A43" s="949"/>
      <c r="B43" s="950"/>
      <c r="C43" s="813" t="s">
        <v>624</v>
      </c>
      <c r="D43" s="814"/>
      <c r="E43" s="814"/>
      <c r="F43" s="815"/>
      <c r="G43" s="962" t="s">
        <v>711</v>
      </c>
      <c r="H43" s="962"/>
      <c r="I43" s="962"/>
      <c r="J43" s="962"/>
      <c r="K43" s="963"/>
      <c r="L43" s="723" t="str">
        <f>IF(AND(L35="",L36="",L37="",L38="",L39="",L40="",L41="",L42=""),"",SUM(L35:L42))</f>
        <v/>
      </c>
      <c r="M43" s="724"/>
      <c r="N43" s="724"/>
      <c r="O43" s="236" t="s">
        <v>703</v>
      </c>
      <c r="P43" s="723" t="str">
        <f>IF(AND(P35="",P36="",P37="",P38="",P39="",P40="",P41="",P42=""),"",SUM(P35:P42))</f>
        <v/>
      </c>
      <c r="Q43" s="724"/>
      <c r="R43" s="724"/>
      <c r="S43" s="228" t="s">
        <v>703</v>
      </c>
      <c r="T43" s="723" t="str">
        <f>IF(AND(T35="",T36="",T37="",T38="",T39="",T40="",T41="",T42=""),"",SUM(T35:T42))</f>
        <v/>
      </c>
      <c r="U43" s="724"/>
      <c r="V43" s="724"/>
      <c r="W43" s="231" t="s">
        <v>703</v>
      </c>
      <c r="X43" s="716" t="str">
        <f>IF(AND(X35="",X36="",X37="",X38="",X39="",X40="",X41="",X42=""),"",SUM(X35:X42))</f>
        <v/>
      </c>
      <c r="Y43" s="717"/>
      <c r="Z43" s="228" t="s">
        <v>703</v>
      </c>
      <c r="AA43" s="716" t="str">
        <f>IF(AND(AA35="",AA36="",AA37="",AA38="",AA39="",AA40="",AA41="",AA42=""),"",SUM(AA35:AA42))</f>
        <v/>
      </c>
      <c r="AB43" s="717"/>
      <c r="AC43" s="228" t="s">
        <v>703</v>
      </c>
      <c r="AD43" s="716" t="str">
        <f>IF(AND(AD35="",AD36="",AD37="",AD38="",AD39="",AD40="",AD41="",AD42=""),"",SUM(AD35:AD42))</f>
        <v/>
      </c>
      <c r="AE43" s="717"/>
      <c r="AF43" s="231" t="s">
        <v>703</v>
      </c>
      <c r="AG43" s="716" t="str">
        <f>IF(AND(AG35="",AG36="",AG37="",AG38="",AG39="",AG40="",AG41="",AG42=""),"",SUM(AG35:AG42))</f>
        <v/>
      </c>
      <c r="AH43" s="717"/>
      <c r="AI43" s="228" t="s">
        <v>703</v>
      </c>
      <c r="AJ43" s="716" t="str">
        <f>IF(AND(AJ35="",AJ36="",AJ37="",AJ38="",AJ39="",AJ40="",AJ41="",AJ42=""),"",SUM(AJ35:AJ42))</f>
        <v/>
      </c>
      <c r="AK43" s="717"/>
      <c r="AL43" s="228" t="s">
        <v>703</v>
      </c>
      <c r="AM43" s="716" t="str">
        <f>IF(AND(AM35="",AM36="",AM37="",AM38="",AM39="",AM40="",AM41="",AM42=""),"",SUM(AM35:AM42))</f>
        <v/>
      </c>
      <c r="AN43" s="717"/>
      <c r="AO43" s="233" t="s">
        <v>703</v>
      </c>
      <c r="AP43" s="122"/>
      <c r="AQ43" s="122"/>
      <c r="AR43" s="122"/>
      <c r="AS43" s="122"/>
      <c r="AT43" s="122"/>
      <c r="AU43" s="122"/>
      <c r="AV43" s="122"/>
      <c r="AW43" s="122"/>
      <c r="AX43" s="122"/>
      <c r="AY43" s="122"/>
      <c r="AZ43" s="122"/>
      <c r="BA43" s="122"/>
      <c r="BB43" s="122"/>
      <c r="BC43" s="122"/>
      <c r="BD43" s="122"/>
      <c r="BE43" s="122"/>
      <c r="BF43" s="122"/>
      <c r="BG43" s="122"/>
      <c r="BH43" s="122"/>
      <c r="BI43" s="122"/>
      <c r="BJ43" s="122"/>
      <c r="BK43" s="122"/>
      <c r="BL43" s="122"/>
      <c r="BM43" s="122"/>
      <c r="BN43" s="122"/>
      <c r="BO43" s="122"/>
      <c r="BP43" s="122"/>
      <c r="BQ43" s="122"/>
      <c r="BR43" s="122"/>
      <c r="BS43" s="122"/>
      <c r="BT43" s="122"/>
      <c r="BU43" s="122"/>
      <c r="BV43" s="122"/>
      <c r="BW43" s="122"/>
      <c r="BX43" s="122"/>
      <c r="BY43" s="122"/>
      <c r="BZ43" s="122"/>
      <c r="CA43" s="122"/>
      <c r="CC43" s="205"/>
      <c r="CD43" s="198"/>
      <c r="CE43" s="198"/>
      <c r="CF43" s="198"/>
      <c r="CG43" s="198"/>
      <c r="CH43" s="198"/>
      <c r="CI43" s="198"/>
      <c r="CJ43" s="198"/>
      <c r="CK43" s="198"/>
      <c r="CL43" s="198"/>
      <c r="CM43" s="198"/>
      <c r="CN43" s="198"/>
      <c r="CO43" s="198"/>
      <c r="CP43" s="198"/>
      <c r="CQ43" s="198"/>
      <c r="CR43" s="198"/>
      <c r="CS43" s="198"/>
      <c r="CT43" s="198"/>
      <c r="CU43" s="198"/>
      <c r="CV43" s="207"/>
      <c r="CW43" s="85"/>
      <c r="CX43" s="85"/>
      <c r="CY43" s="85"/>
      <c r="CZ43" s="85"/>
      <c r="DA43" s="85"/>
      <c r="DB43" s="85"/>
      <c r="DC43" s="85"/>
      <c r="DD43" s="85"/>
      <c r="DE43" s="84"/>
      <c r="DF43" s="1"/>
      <c r="DG43" s="1"/>
      <c r="DH43" s="1"/>
      <c r="DM43" s="13"/>
      <c r="DN43" s="17"/>
      <c r="DO43" s="12" t="s">
        <v>733</v>
      </c>
      <c r="DP43" s="32" t="s">
        <v>726</v>
      </c>
      <c r="DQ43" s="378" t="str">
        <f>IF(L37="","FALSE","TRUE")</f>
        <v>FALSE</v>
      </c>
      <c r="DR43" s="13"/>
      <c r="DS43" s="11">
        <f t="shared" si="1"/>
        <v>0</v>
      </c>
      <c r="DT43" s="14" t="str">
        <f>IF(AND(DS43=0,DS44=0),"20～29歳（男女）未入力",IF(AND(DS43=1,DS44=0),"20～29歳（女）未入力",IF(AND(DS43=0,DS44=1),"20～29歳（男）未入力","")))</f>
        <v>20～29歳（男女）未入力</v>
      </c>
      <c r="DU43" s="79" t="s">
        <v>744</v>
      </c>
    </row>
    <row r="44" spans="1:125" ht="16.5" customHeight="1" x14ac:dyDescent="0.15">
      <c r="A44" s="949"/>
      <c r="B44" s="950"/>
      <c r="C44" s="816"/>
      <c r="D44" s="817"/>
      <c r="E44" s="817"/>
      <c r="F44" s="818"/>
      <c r="G44" s="805" t="s">
        <v>712</v>
      </c>
      <c r="H44" s="805"/>
      <c r="I44" s="805"/>
      <c r="J44" s="805"/>
      <c r="K44" s="806"/>
      <c r="L44" s="971"/>
      <c r="M44" s="972"/>
      <c r="N44" s="972"/>
      <c r="O44" s="973"/>
      <c r="P44" s="974"/>
      <c r="Q44" s="975"/>
      <c r="R44" s="975"/>
      <c r="S44" s="976"/>
      <c r="T44" s="977"/>
      <c r="U44" s="978"/>
      <c r="V44" s="978"/>
      <c r="W44" s="979"/>
      <c r="X44" s="945">
        <f>IF(ISERROR(X43/L43*100),0,X43/L43*100)</f>
        <v>0</v>
      </c>
      <c r="Y44" s="933"/>
      <c r="Z44" s="237" t="s">
        <v>713</v>
      </c>
      <c r="AA44" s="932">
        <f>IF(ISERROR(AA43/P43*100),0,AA43/P43*100)</f>
        <v>0</v>
      </c>
      <c r="AB44" s="933"/>
      <c r="AC44" s="237" t="s">
        <v>713</v>
      </c>
      <c r="AD44" s="932">
        <f>IF(ISERROR(AD43/T43*100),0,AD43/T43*100)</f>
        <v>0</v>
      </c>
      <c r="AE44" s="933"/>
      <c r="AF44" s="238" t="s">
        <v>713</v>
      </c>
      <c r="AG44" s="945">
        <f>IF(ISERROR(AG43/L43*100),0,AG43/L43*100)</f>
        <v>0</v>
      </c>
      <c r="AH44" s="933"/>
      <c r="AI44" s="237" t="s">
        <v>713</v>
      </c>
      <c r="AJ44" s="932">
        <f>IF(ISERROR(AJ43/P43*100),0,AJ43/P43*100)</f>
        <v>0</v>
      </c>
      <c r="AK44" s="933"/>
      <c r="AL44" s="237" t="s">
        <v>713</v>
      </c>
      <c r="AM44" s="932">
        <f>IF(ISERROR(AM43/T43*100),0,AM43/T43*100)</f>
        <v>0</v>
      </c>
      <c r="AN44" s="933"/>
      <c r="AO44" s="239" t="s">
        <v>713</v>
      </c>
      <c r="AP44" s="122"/>
      <c r="AQ44" s="122"/>
      <c r="AR44" s="122"/>
      <c r="AS44" s="122"/>
      <c r="AT44" s="122"/>
      <c r="AU44" s="122"/>
      <c r="AV44" s="122"/>
      <c r="AW44" s="122"/>
      <c r="AX44" s="122"/>
      <c r="AY44" s="122"/>
      <c r="AZ44" s="122"/>
      <c r="BA44" s="122"/>
      <c r="BB44" s="122"/>
      <c r="BC44" s="122"/>
      <c r="BD44" s="122"/>
      <c r="BE44" s="122"/>
      <c r="BF44" s="122"/>
      <c r="BG44" s="122"/>
      <c r="BH44" s="122"/>
      <c r="BI44" s="122"/>
      <c r="BJ44" s="122"/>
      <c r="BK44" s="122"/>
      <c r="BL44" s="122"/>
      <c r="BM44" s="122"/>
      <c r="BN44" s="122"/>
      <c r="BO44" s="122"/>
      <c r="BP44" s="122"/>
      <c r="BQ44" s="122"/>
      <c r="BR44" s="122"/>
      <c r="BS44" s="122"/>
      <c r="BT44" s="122"/>
      <c r="BU44" s="122"/>
      <c r="BV44" s="122"/>
      <c r="BW44" s="122"/>
      <c r="BX44" s="122"/>
      <c r="BY44" s="122"/>
      <c r="BZ44" s="122"/>
      <c r="CA44" s="122"/>
      <c r="CC44" s="205"/>
      <c r="CD44" s="198"/>
      <c r="CE44" s="198"/>
      <c r="CF44" s="198"/>
      <c r="CG44" s="198"/>
      <c r="CH44" s="198"/>
      <c r="CI44" s="198"/>
      <c r="CJ44" s="198"/>
      <c r="CK44" s="198"/>
      <c r="CL44" s="198"/>
      <c r="CM44" s="198"/>
      <c r="CN44" s="198"/>
      <c r="CO44" s="198"/>
      <c r="CP44" s="198"/>
      <c r="CQ44" s="198"/>
      <c r="CR44" s="198"/>
      <c r="CS44" s="198"/>
      <c r="CT44" s="198"/>
      <c r="CU44" s="198"/>
      <c r="CV44" s="207"/>
      <c r="CW44" s="85"/>
      <c r="CX44" s="85"/>
      <c r="CY44" s="85"/>
      <c r="CZ44" s="85"/>
      <c r="DA44" s="85"/>
      <c r="DB44" s="85"/>
      <c r="DC44" s="85"/>
      <c r="DD44" s="85"/>
      <c r="DE44" s="84"/>
      <c r="DF44" s="1"/>
      <c r="DG44" s="1"/>
      <c r="DH44" s="1"/>
      <c r="DM44" s="13"/>
      <c r="DN44" s="17"/>
      <c r="DO44" s="13"/>
      <c r="DP44" s="31" t="s">
        <v>725</v>
      </c>
      <c r="DQ44" s="378" t="str">
        <f>IF(P37="","FALSE","TRUE")</f>
        <v>FALSE</v>
      </c>
      <c r="DR44" s="13"/>
      <c r="DS44" s="11">
        <f t="shared" si="1"/>
        <v>0</v>
      </c>
      <c r="DT44" s="12"/>
      <c r="DU44" s="28"/>
    </row>
    <row r="45" spans="1:125" ht="16.5" customHeight="1" x14ac:dyDescent="0.15">
      <c r="A45" s="949"/>
      <c r="B45" s="950"/>
      <c r="C45" s="807" t="s">
        <v>714</v>
      </c>
      <c r="D45" s="808"/>
      <c r="E45" s="808"/>
      <c r="F45" s="968"/>
      <c r="G45" s="966" t="s">
        <v>715</v>
      </c>
      <c r="H45" s="966"/>
      <c r="I45" s="966"/>
      <c r="J45" s="966"/>
      <c r="K45" s="967"/>
      <c r="L45" s="944"/>
      <c r="M45" s="924"/>
      <c r="N45" s="924"/>
      <c r="O45" s="236" t="s">
        <v>703</v>
      </c>
      <c r="P45" s="923"/>
      <c r="Q45" s="924"/>
      <c r="R45" s="924"/>
      <c r="S45" s="228" t="s">
        <v>703</v>
      </c>
      <c r="T45" s="960" t="str">
        <f>IF(SUM(L45:P45)=0,"",SUM(L45:P45))</f>
        <v/>
      </c>
      <c r="U45" s="961"/>
      <c r="V45" s="961"/>
      <c r="W45" s="231" t="s">
        <v>703</v>
      </c>
      <c r="X45" s="918"/>
      <c r="Y45" s="919"/>
      <c r="Z45" s="228" t="s">
        <v>703</v>
      </c>
      <c r="AA45" s="923"/>
      <c r="AB45" s="924"/>
      <c r="AC45" s="228" t="s">
        <v>703</v>
      </c>
      <c r="AD45" s="716" t="str">
        <f>IF(AND(X45="",AA45=""),"",SUM(X45,AA45))</f>
        <v/>
      </c>
      <c r="AE45" s="717"/>
      <c r="AF45" s="231" t="s">
        <v>703</v>
      </c>
      <c r="AG45" s="918"/>
      <c r="AH45" s="919"/>
      <c r="AI45" s="228" t="s">
        <v>703</v>
      </c>
      <c r="AJ45" s="920"/>
      <c r="AK45" s="919"/>
      <c r="AL45" s="228" t="s">
        <v>703</v>
      </c>
      <c r="AM45" s="716" t="str">
        <f>IF(AND(AG45="",AJ45=""),"",SUM(AG45,AJ45))</f>
        <v/>
      </c>
      <c r="AN45" s="717"/>
      <c r="AO45" s="233" t="s">
        <v>703</v>
      </c>
      <c r="AP45" s="122"/>
      <c r="AQ45" s="122"/>
      <c r="AR45" s="122"/>
      <c r="AS45" s="122"/>
      <c r="AT45" s="122"/>
      <c r="AU45" s="122"/>
      <c r="AV45" s="122"/>
      <c r="AW45" s="122"/>
      <c r="AX45" s="122"/>
      <c r="AY45" s="122"/>
      <c r="AZ45" s="122"/>
      <c r="BA45" s="122"/>
      <c r="BB45" s="122"/>
      <c r="BC45" s="122"/>
      <c r="BD45" s="122"/>
      <c r="BE45" s="122"/>
      <c r="BF45" s="122"/>
      <c r="BG45" s="122"/>
      <c r="BH45" s="122"/>
      <c r="BI45" s="122"/>
      <c r="BJ45" s="122"/>
      <c r="BK45" s="122"/>
      <c r="BL45" s="122"/>
      <c r="BM45" s="122"/>
      <c r="BN45" s="122"/>
      <c r="BO45" s="122"/>
      <c r="BP45" s="122"/>
      <c r="BQ45" s="122"/>
      <c r="BR45" s="122"/>
      <c r="BS45" s="122"/>
      <c r="BT45" s="122"/>
      <c r="BU45" s="122"/>
      <c r="BV45" s="122"/>
      <c r="BW45" s="122"/>
      <c r="BX45" s="122"/>
      <c r="BY45" s="122"/>
      <c r="BZ45" s="122"/>
      <c r="CA45" s="122"/>
      <c r="CC45" s="205"/>
      <c r="CD45" s="198" t="str">
        <f>DT79</f>
        <v>昨年度（男女）未入力</v>
      </c>
      <c r="CE45" s="198"/>
      <c r="CF45" s="198"/>
      <c r="CG45" s="198"/>
      <c r="CH45" s="198"/>
      <c r="CI45" s="198"/>
      <c r="CJ45" s="198"/>
      <c r="CK45" s="198"/>
      <c r="CL45" s="198" t="str">
        <f>DT81</f>
        <v>肥満（男女）未</v>
      </c>
      <c r="CM45" s="198"/>
      <c r="CN45" s="198"/>
      <c r="CO45" s="198"/>
      <c r="CP45" s="198"/>
      <c r="CQ45" s="198" t="str">
        <f>DT83</f>
        <v>やせ（男女）未</v>
      </c>
      <c r="CR45" s="198"/>
      <c r="CS45" s="198"/>
      <c r="CT45" s="198"/>
      <c r="CU45" s="198"/>
      <c r="CV45" s="207"/>
      <c r="CW45" s="85"/>
      <c r="CX45" s="85"/>
      <c r="CY45" s="85"/>
      <c r="CZ45" s="85"/>
      <c r="DA45" s="85"/>
      <c r="DB45" s="85"/>
      <c r="DC45" s="85"/>
      <c r="DD45" s="85"/>
      <c r="DE45" s="84"/>
      <c r="DF45" s="1"/>
      <c r="DG45" s="1"/>
      <c r="DH45" s="1"/>
      <c r="DM45" s="13"/>
      <c r="DN45" s="17"/>
      <c r="DO45" s="13"/>
      <c r="DP45" s="31" t="s">
        <v>727</v>
      </c>
      <c r="DQ45" s="378" t="str">
        <f>IF(X37="","FALSE","TRUE")</f>
        <v>FALSE</v>
      </c>
      <c r="DR45" s="13"/>
      <c r="DS45" s="11">
        <f t="shared" si="1"/>
        <v>0</v>
      </c>
      <c r="DT45" s="11" t="str">
        <f>IF(AND(DS45=0,DS46=0),"肥満（男女）未",IF(AND(DS45=1,DS46=0),"肥満（女）未",IF(AND(DS45=0,DS46=1),"肥満（男）未","")))</f>
        <v>肥満（男女）未</v>
      </c>
      <c r="DU45" s="79" t="s">
        <v>744</v>
      </c>
    </row>
    <row r="46" spans="1:125" ht="16.5" customHeight="1" thickBot="1" x14ac:dyDescent="0.2">
      <c r="A46" s="949"/>
      <c r="B46" s="950"/>
      <c r="C46" s="969"/>
      <c r="D46" s="964"/>
      <c r="E46" s="964"/>
      <c r="F46" s="970"/>
      <c r="G46" s="964" t="s">
        <v>712</v>
      </c>
      <c r="H46" s="964"/>
      <c r="I46" s="964"/>
      <c r="J46" s="964"/>
      <c r="K46" s="965"/>
      <c r="L46" s="934"/>
      <c r="M46" s="935"/>
      <c r="N46" s="935"/>
      <c r="O46" s="936"/>
      <c r="P46" s="937"/>
      <c r="Q46" s="938"/>
      <c r="R46" s="938"/>
      <c r="S46" s="936"/>
      <c r="T46" s="937"/>
      <c r="U46" s="939"/>
      <c r="V46" s="939"/>
      <c r="W46" s="940"/>
      <c r="X46" s="941">
        <f>IF(ISERROR(X45/L45*100),0,X45/L45*100)</f>
        <v>0</v>
      </c>
      <c r="Y46" s="942"/>
      <c r="Z46" s="240" t="s">
        <v>713</v>
      </c>
      <c r="AA46" s="943">
        <f>IF(ISERROR(AA45/P45*100),0,AA45/P45*100)</f>
        <v>0</v>
      </c>
      <c r="AB46" s="942"/>
      <c r="AC46" s="240" t="s">
        <v>713</v>
      </c>
      <c r="AD46" s="943">
        <f>IF(ISERROR(AD45/T45*100),0,AD45/T45*100)</f>
        <v>0</v>
      </c>
      <c r="AE46" s="942"/>
      <c r="AF46" s="241" t="s">
        <v>713</v>
      </c>
      <c r="AG46" s="941">
        <f>IF(ISERROR(AG45/L45*100),0,AG45/L45*100)</f>
        <v>0</v>
      </c>
      <c r="AH46" s="942"/>
      <c r="AI46" s="240" t="s">
        <v>713</v>
      </c>
      <c r="AJ46" s="943">
        <f>IF(ISERROR(AJ45/P45*100),0,AJ45/P45*100)</f>
        <v>0</v>
      </c>
      <c r="AK46" s="942"/>
      <c r="AL46" s="240" t="s">
        <v>713</v>
      </c>
      <c r="AM46" s="943">
        <f>IF(ISERROR(AM45/T45*100),0,AM45/T45*100)</f>
        <v>0</v>
      </c>
      <c r="AN46" s="942"/>
      <c r="AO46" s="242" t="s">
        <v>713</v>
      </c>
      <c r="AP46" s="122"/>
      <c r="AQ46" s="122"/>
      <c r="AR46" s="122"/>
      <c r="AS46" s="122"/>
      <c r="AT46" s="122"/>
      <c r="AU46" s="122"/>
      <c r="AV46" s="122"/>
      <c r="AW46" s="122"/>
      <c r="AX46" s="122"/>
      <c r="AY46" s="122"/>
      <c r="AZ46" s="122"/>
      <c r="BA46" s="122"/>
      <c r="BB46" s="122"/>
      <c r="BC46" s="122"/>
      <c r="BD46" s="122"/>
      <c r="BE46" s="122"/>
      <c r="BF46" s="122"/>
      <c r="BG46" s="122"/>
      <c r="BH46" s="122"/>
      <c r="BI46" s="122"/>
      <c r="BJ46" s="122"/>
      <c r="BK46" s="122"/>
      <c r="BL46" s="122"/>
      <c r="BM46" s="122"/>
      <c r="BN46" s="122"/>
      <c r="BO46" s="122"/>
      <c r="BP46" s="122"/>
      <c r="BQ46" s="122"/>
      <c r="BR46" s="122"/>
      <c r="BS46" s="122"/>
      <c r="BT46" s="122"/>
      <c r="BU46" s="122"/>
      <c r="BV46" s="122"/>
      <c r="BW46" s="122"/>
      <c r="BX46" s="122"/>
      <c r="BY46" s="122"/>
      <c r="BZ46" s="122"/>
      <c r="CA46" s="122"/>
      <c r="CC46" s="205"/>
      <c r="CD46" s="210"/>
      <c r="CE46" s="210"/>
      <c r="CF46" s="210"/>
      <c r="CG46" s="210"/>
      <c r="CH46" s="210"/>
      <c r="CI46" s="210"/>
      <c r="CJ46" s="210"/>
      <c r="CK46" s="210"/>
      <c r="CL46" s="210"/>
      <c r="CM46" s="210"/>
      <c r="CN46" s="210"/>
      <c r="CO46" s="210"/>
      <c r="CP46" s="210"/>
      <c r="CQ46" s="210"/>
      <c r="CR46" s="210"/>
      <c r="CS46" s="210"/>
      <c r="CT46" s="210"/>
      <c r="CU46" s="210"/>
      <c r="CV46" s="211"/>
      <c r="CW46" s="85"/>
      <c r="CX46" s="85"/>
      <c r="CY46" s="85"/>
      <c r="CZ46" s="85"/>
      <c r="DA46" s="85"/>
      <c r="DB46" s="85"/>
      <c r="DC46" s="85"/>
      <c r="DD46" s="85"/>
      <c r="DE46" s="84"/>
      <c r="DF46" s="1"/>
      <c r="DG46" s="1"/>
      <c r="DH46" s="1"/>
      <c r="DM46" s="13"/>
      <c r="DN46" s="17"/>
      <c r="DO46" s="13"/>
      <c r="DP46" s="31" t="s">
        <v>728</v>
      </c>
      <c r="DQ46" s="378" t="str">
        <f>IF(AA37="","FALSE","TRUE")</f>
        <v>FALSE</v>
      </c>
      <c r="DR46" s="13"/>
      <c r="DS46" s="11">
        <f t="shared" si="1"/>
        <v>0</v>
      </c>
      <c r="DT46" s="12"/>
      <c r="DU46" s="28"/>
    </row>
    <row r="47" spans="1:125" ht="16.5" customHeight="1" x14ac:dyDescent="0.15">
      <c r="A47" s="949"/>
      <c r="B47" s="950"/>
      <c r="C47" s="660" t="s">
        <v>832</v>
      </c>
      <c r="D47" s="625"/>
      <c r="E47" s="625"/>
      <c r="F47" s="625"/>
      <c r="G47" s="625"/>
      <c r="H47" s="625"/>
      <c r="I47" s="625"/>
      <c r="J47" s="625"/>
      <c r="K47" s="287"/>
      <c r="L47" s="287"/>
      <c r="M47" s="287" t="s">
        <v>39</v>
      </c>
      <c r="N47" s="287"/>
      <c r="O47" s="287"/>
      <c r="P47" s="287"/>
      <c r="Q47" s="287"/>
      <c r="R47" s="287" t="s">
        <v>103</v>
      </c>
      <c r="S47" s="287" t="s">
        <v>104</v>
      </c>
      <c r="T47" s="287"/>
      <c r="U47" s="287"/>
      <c r="V47" s="287"/>
      <c r="W47" s="287"/>
      <c r="X47" s="287"/>
      <c r="Y47" s="287" t="s">
        <v>42</v>
      </c>
      <c r="Z47" s="288"/>
      <c r="AA47" s="287"/>
      <c r="AB47" s="287"/>
      <c r="AC47" s="287" t="s">
        <v>43</v>
      </c>
      <c r="AD47" s="288"/>
      <c r="AE47" s="287"/>
      <c r="AF47" s="287"/>
      <c r="AG47" s="287" t="s">
        <v>38</v>
      </c>
      <c r="AH47" s="287"/>
      <c r="AI47" s="288"/>
      <c r="AJ47" s="761"/>
      <c r="AK47" s="761"/>
      <c r="AL47" s="761"/>
      <c r="AM47" s="761"/>
      <c r="AN47" s="761"/>
      <c r="AO47" s="289" t="s">
        <v>9</v>
      </c>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C47" s="212"/>
      <c r="CD47" s="208" t="str">
        <f>$DT$85</f>
        <v>No.5 未入力</v>
      </c>
      <c r="CE47" s="206"/>
      <c r="CF47" s="206"/>
      <c r="CG47" s="206"/>
      <c r="CH47" s="206"/>
      <c r="CI47" s="206"/>
      <c r="CJ47" s="215"/>
      <c r="CK47" s="214"/>
      <c r="CL47" s="206"/>
      <c r="CM47" s="215"/>
      <c r="CN47" s="215"/>
      <c r="CO47" s="215"/>
      <c r="CP47" s="215"/>
      <c r="CQ47" s="215"/>
      <c r="CR47" s="215"/>
      <c r="CS47" s="215"/>
      <c r="CT47" s="215"/>
      <c r="CU47" s="215"/>
      <c r="CV47" s="216"/>
      <c r="CW47" s="85"/>
      <c r="CX47" s="85"/>
      <c r="CY47" s="85"/>
      <c r="CZ47" s="85"/>
      <c r="DA47" s="85"/>
      <c r="DB47" s="85"/>
      <c r="DC47" s="85"/>
      <c r="DD47" s="85"/>
      <c r="DE47" s="84"/>
      <c r="DF47" s="1"/>
      <c r="DG47" s="1"/>
      <c r="DH47" s="1"/>
      <c r="DM47" s="13"/>
      <c r="DN47" s="17"/>
      <c r="DO47" s="13"/>
      <c r="DP47" s="31" t="s">
        <v>729</v>
      </c>
      <c r="DQ47" s="378" t="str">
        <f>IF(AG37="","FALSE","TRUE")</f>
        <v>FALSE</v>
      </c>
      <c r="DR47" s="13"/>
      <c r="DS47" s="11">
        <f t="shared" si="1"/>
        <v>0</v>
      </c>
      <c r="DT47" s="11" t="str">
        <f>IF(AND(DS47=0,DS48=0),"やせ（男女）未",IF(AND(DS47=1,DS48=0),"やせ（女）未",IF(AND(DS47=0,DS48=1),"やせ（男）未","")))</f>
        <v>やせ（男女）未</v>
      </c>
      <c r="DU47" s="79" t="s">
        <v>744</v>
      </c>
    </row>
    <row r="48" spans="1:125" ht="16.5" customHeight="1" thickBot="1" x14ac:dyDescent="0.2">
      <c r="A48" s="951"/>
      <c r="B48" s="952"/>
      <c r="C48" s="661"/>
      <c r="D48" s="622"/>
      <c r="E48" s="622"/>
      <c r="F48" s="622"/>
      <c r="G48" s="622"/>
      <c r="H48" s="622"/>
      <c r="I48" s="622"/>
      <c r="J48" s="622"/>
      <c r="K48" s="290"/>
      <c r="L48" s="290"/>
      <c r="M48" s="290" t="s">
        <v>41</v>
      </c>
      <c r="N48" s="290"/>
      <c r="O48" s="290"/>
      <c r="P48" s="290"/>
      <c r="Q48" s="290"/>
      <c r="R48" s="290"/>
      <c r="S48" s="290"/>
      <c r="T48" s="290"/>
      <c r="U48" s="290"/>
      <c r="V48" s="290"/>
      <c r="W48" s="290"/>
      <c r="X48" s="290"/>
      <c r="Y48" s="290"/>
      <c r="Z48" s="290"/>
      <c r="AA48" s="290"/>
      <c r="AB48" s="290"/>
      <c r="AC48" s="290"/>
      <c r="AD48" s="290"/>
      <c r="AE48" s="290"/>
      <c r="AF48" s="290"/>
      <c r="AG48" s="290"/>
      <c r="AH48" s="290"/>
      <c r="AI48" s="290"/>
      <c r="AJ48" s="290"/>
      <c r="AK48" s="290"/>
      <c r="AL48" s="290"/>
      <c r="AM48" s="290"/>
      <c r="AN48" s="290"/>
      <c r="AO48" s="286"/>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C48" s="205"/>
      <c r="CD48" s="208"/>
      <c r="CE48" s="206"/>
      <c r="CF48" s="206"/>
      <c r="CG48" s="206"/>
      <c r="CH48" s="206"/>
      <c r="CI48" s="206"/>
      <c r="CJ48" s="215"/>
      <c r="CK48" s="214"/>
      <c r="CL48" s="206"/>
      <c r="CM48" s="215"/>
      <c r="CN48" s="215"/>
      <c r="CO48" s="215"/>
      <c r="CP48" s="215"/>
      <c r="CQ48" s="215"/>
      <c r="CR48" s="215"/>
      <c r="CS48" s="215"/>
      <c r="CT48" s="215"/>
      <c r="CU48" s="215"/>
      <c r="CV48" s="216"/>
      <c r="CW48" s="85"/>
      <c r="CX48" s="85"/>
      <c r="CY48" s="85"/>
      <c r="CZ48" s="85"/>
      <c r="DA48" s="85"/>
      <c r="DB48" s="85"/>
      <c r="DC48" s="85"/>
      <c r="DD48" s="85"/>
      <c r="DE48" s="84"/>
      <c r="DF48" s="1"/>
      <c r="DG48" s="1"/>
      <c r="DH48" s="1"/>
      <c r="DM48" s="13"/>
      <c r="DN48" s="17"/>
      <c r="DO48" s="14"/>
      <c r="DP48" s="31" t="s">
        <v>730</v>
      </c>
      <c r="DQ48" s="378" t="str">
        <f>IF(AJ37="","FALSE","TRUE")</f>
        <v>FALSE</v>
      </c>
      <c r="DR48" s="13"/>
      <c r="DS48" s="11">
        <f t="shared" si="1"/>
        <v>0</v>
      </c>
      <c r="DT48" s="12"/>
      <c r="DU48" s="28"/>
    </row>
    <row r="49" spans="1:125" ht="16.5" customHeight="1" thickBot="1" x14ac:dyDescent="0.2">
      <c r="A49" s="113" t="s">
        <v>719</v>
      </c>
      <c r="B49" s="112"/>
      <c r="C49" s="291"/>
      <c r="D49" s="291"/>
      <c r="E49" s="291"/>
      <c r="F49" s="291"/>
      <c r="G49" s="291"/>
      <c r="H49" s="291"/>
      <c r="I49" s="291"/>
      <c r="J49" s="291"/>
      <c r="K49" s="288"/>
      <c r="L49" s="288"/>
      <c r="M49" s="288"/>
      <c r="N49" s="288"/>
      <c r="O49" s="288"/>
      <c r="P49" s="288"/>
      <c r="Q49" s="288"/>
      <c r="R49" s="288"/>
      <c r="S49" s="288"/>
      <c r="T49" s="288"/>
      <c r="U49" s="288"/>
      <c r="V49" s="288"/>
      <c r="W49" s="288"/>
      <c r="X49" s="288"/>
      <c r="Y49" s="288"/>
      <c r="Z49" s="288"/>
      <c r="AA49" s="288"/>
      <c r="AB49" s="288"/>
      <c r="AC49" s="288"/>
      <c r="AD49" s="288"/>
      <c r="AE49" s="288"/>
      <c r="AF49" s="288"/>
      <c r="AG49" s="288"/>
      <c r="AH49" s="288"/>
      <c r="AI49" s="288"/>
      <c r="AJ49" s="288"/>
      <c r="AK49" s="288"/>
      <c r="AL49" s="288"/>
      <c r="AM49" s="288"/>
      <c r="AN49" s="288"/>
      <c r="AO49" s="292" t="s">
        <v>166</v>
      </c>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C49" s="209"/>
      <c r="CD49" s="208" t="str">
        <f>$DT$86</f>
        <v/>
      </c>
      <c r="CE49" s="210"/>
      <c r="CF49" s="210"/>
      <c r="CG49" s="210"/>
      <c r="CH49" s="210"/>
      <c r="CI49" s="210"/>
      <c r="CJ49" s="217"/>
      <c r="CK49" s="217"/>
      <c r="CL49" s="217"/>
      <c r="CM49" s="217"/>
      <c r="CN49" s="217"/>
      <c r="CO49" s="217"/>
      <c r="CP49" s="217"/>
      <c r="CQ49" s="217"/>
      <c r="CR49" s="217"/>
      <c r="CS49" s="217"/>
      <c r="CT49" s="217"/>
      <c r="CU49" s="217"/>
      <c r="CV49" s="218"/>
      <c r="CW49" s="85"/>
      <c r="CX49" s="85"/>
      <c r="CY49" s="85"/>
      <c r="CZ49" s="85"/>
      <c r="DA49" s="85"/>
      <c r="DB49" s="85"/>
      <c r="DC49" s="85"/>
      <c r="DD49" s="85"/>
      <c r="DE49" s="84"/>
      <c r="DF49" s="1"/>
      <c r="DG49" s="1"/>
      <c r="DH49" s="1"/>
      <c r="DM49" s="13"/>
      <c r="DN49" s="17"/>
      <c r="DO49" s="12" t="s">
        <v>734</v>
      </c>
      <c r="DP49" s="32" t="s">
        <v>726</v>
      </c>
      <c r="DQ49" s="378" t="str">
        <f>IF(L38="","FALSE","TRUE")</f>
        <v>FALSE</v>
      </c>
      <c r="DR49" s="13"/>
      <c r="DS49" s="11">
        <f t="shared" si="1"/>
        <v>0</v>
      </c>
      <c r="DT49" s="11" t="str">
        <f>IF(AND(DS49=0,DS50=0),"30～39歳（男女）未入力",IF(AND(DS49=1,DS50=0),"30～39歳（女）未入力",IF(AND(DS49=0,DS50=1),"30～39歳（男）未入力","")))</f>
        <v>30～39歳（男女）未入力</v>
      </c>
      <c r="DU49" s="79" t="s">
        <v>744</v>
      </c>
    </row>
    <row r="50" spans="1:125" ht="16.5" customHeight="1" x14ac:dyDescent="0.15">
      <c r="A50" s="630" t="s">
        <v>62</v>
      </c>
      <c r="B50" s="631"/>
      <c r="C50" s="624" t="s">
        <v>833</v>
      </c>
      <c r="D50" s="624"/>
      <c r="E50" s="624"/>
      <c r="F50" s="624"/>
      <c r="G50" s="624"/>
      <c r="H50" s="624"/>
      <c r="I50" s="624"/>
      <c r="J50" s="624"/>
      <c r="K50" s="287"/>
      <c r="L50" s="287"/>
      <c r="M50" s="287" t="s">
        <v>44</v>
      </c>
      <c r="N50" s="287"/>
      <c r="O50" s="287"/>
      <c r="P50" s="287"/>
      <c r="Q50" s="287"/>
      <c r="R50" s="287"/>
      <c r="S50" s="287"/>
      <c r="T50" s="287"/>
      <c r="U50" s="287"/>
      <c r="V50" s="743"/>
      <c r="W50" s="743"/>
      <c r="X50" s="743"/>
      <c r="Y50" s="743"/>
      <c r="Z50" s="287" t="s">
        <v>45</v>
      </c>
      <c r="AA50" s="287"/>
      <c r="AB50" s="287"/>
      <c r="AC50" s="287"/>
      <c r="AD50" s="287"/>
      <c r="AE50" s="287"/>
      <c r="AF50" s="287"/>
      <c r="AG50" s="287"/>
      <c r="AH50" s="287"/>
      <c r="AI50" s="287"/>
      <c r="AJ50" s="287"/>
      <c r="AK50" s="287"/>
      <c r="AL50" s="287"/>
      <c r="AM50" s="287"/>
      <c r="AN50" s="287"/>
      <c r="AO50" s="289"/>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C50" s="205"/>
      <c r="CD50" s="219" t="str">
        <f>$DT$90</f>
        <v>No.6 未入力</v>
      </c>
      <c r="CE50" s="206"/>
      <c r="CF50" s="206"/>
      <c r="CG50" s="206"/>
      <c r="CH50" s="206"/>
      <c r="CI50" s="206"/>
      <c r="CJ50" s="206"/>
      <c r="CK50" s="206"/>
      <c r="CL50" s="206"/>
      <c r="CM50" s="206"/>
      <c r="CN50" s="206"/>
      <c r="CO50" s="206"/>
      <c r="CP50" s="206"/>
      <c r="CQ50" s="206"/>
      <c r="CR50" s="206"/>
      <c r="CS50" s="206"/>
      <c r="CT50" s="206"/>
      <c r="CU50" s="206"/>
      <c r="CV50" s="207"/>
      <c r="CW50" s="85"/>
      <c r="CX50" s="85"/>
      <c r="CY50" s="85"/>
      <c r="CZ50" s="85"/>
      <c r="DA50" s="85"/>
      <c r="DB50" s="85"/>
      <c r="DC50" s="85"/>
      <c r="DD50" s="85"/>
      <c r="DE50" s="84"/>
      <c r="DF50" s="1"/>
      <c r="DG50" s="1"/>
      <c r="DH50" s="1"/>
      <c r="DM50" s="13"/>
      <c r="DN50" s="17"/>
      <c r="DO50" s="13"/>
      <c r="DP50" s="31" t="s">
        <v>725</v>
      </c>
      <c r="DQ50" s="378" t="str">
        <f>IF(P38="","FALSE","TRUE")</f>
        <v>FALSE</v>
      </c>
      <c r="DR50" s="13"/>
      <c r="DS50" s="11">
        <f t="shared" si="1"/>
        <v>0</v>
      </c>
      <c r="DT50" s="12"/>
      <c r="DU50" s="28"/>
    </row>
    <row r="51" spans="1:125" ht="16.5" customHeight="1" x14ac:dyDescent="0.15">
      <c r="A51" s="632"/>
      <c r="B51" s="633"/>
      <c r="C51" s="621"/>
      <c r="D51" s="621"/>
      <c r="E51" s="621"/>
      <c r="F51" s="621"/>
      <c r="G51" s="621"/>
      <c r="H51" s="621"/>
      <c r="I51" s="621"/>
      <c r="J51" s="621"/>
      <c r="K51" s="288"/>
      <c r="L51" s="288"/>
      <c r="M51" s="288" t="s">
        <v>834</v>
      </c>
      <c r="N51" s="288"/>
      <c r="O51" s="288"/>
      <c r="P51" s="288"/>
      <c r="Q51" s="288"/>
      <c r="R51" s="288"/>
      <c r="S51" s="288"/>
      <c r="T51" s="288"/>
      <c r="U51" s="288"/>
      <c r="V51" s="288"/>
      <c r="W51" s="288"/>
      <c r="X51" s="288"/>
      <c r="Y51" s="288"/>
      <c r="Z51" s="288"/>
      <c r="AA51" s="288"/>
      <c r="AB51" s="711"/>
      <c r="AC51" s="711"/>
      <c r="AD51" s="711"/>
      <c r="AE51" s="711"/>
      <c r="AF51" s="711"/>
      <c r="AG51" s="711"/>
      <c r="AH51" s="711"/>
      <c r="AI51" s="711"/>
      <c r="AJ51" s="711"/>
      <c r="AK51" s="711"/>
      <c r="AL51" s="711"/>
      <c r="AM51" s="711"/>
      <c r="AN51" s="711"/>
      <c r="AO51" s="293" t="s">
        <v>9</v>
      </c>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C51" s="205"/>
      <c r="CD51" s="206" t="str">
        <f>$DT$91</f>
        <v/>
      </c>
      <c r="CE51" s="206"/>
      <c r="CF51" s="206"/>
      <c r="CG51" s="206"/>
      <c r="CH51" s="206"/>
      <c r="CI51" s="206"/>
      <c r="CJ51" s="206"/>
      <c r="CK51" s="206"/>
      <c r="CL51" s="206"/>
      <c r="CM51" s="206"/>
      <c r="CN51" s="206"/>
      <c r="CO51" s="206"/>
      <c r="CP51" s="206"/>
      <c r="CQ51" s="206"/>
      <c r="CR51" s="206"/>
      <c r="CS51" s="206"/>
      <c r="CT51" s="206"/>
      <c r="CU51" s="206"/>
      <c r="CV51" s="207"/>
      <c r="CW51" s="85"/>
      <c r="CX51" s="85"/>
      <c r="CY51" s="85"/>
      <c r="CZ51" s="85"/>
      <c r="DA51" s="85"/>
      <c r="DB51" s="85"/>
      <c r="DC51" s="85"/>
      <c r="DD51" s="85"/>
      <c r="DE51" s="84"/>
      <c r="DF51" s="1"/>
      <c r="DG51" s="1"/>
      <c r="DH51" s="1"/>
      <c r="DM51" s="13"/>
      <c r="DN51" s="17"/>
      <c r="DO51" s="13"/>
      <c r="DP51" s="31" t="s">
        <v>727</v>
      </c>
      <c r="DQ51" s="378" t="str">
        <f>IF(X38="","FALSE","TRUE")</f>
        <v>FALSE</v>
      </c>
      <c r="DR51" s="13"/>
      <c r="DS51" s="11">
        <f t="shared" si="1"/>
        <v>0</v>
      </c>
      <c r="DT51" s="11" t="str">
        <f>IF(AND(DS51=0,DS52=0),"肥満（男女）未",IF(AND(DS51=1,DS52=0),"肥満（女）未",IF(AND(DS51=0,DS52=1),"肥満（男）未","")))</f>
        <v>肥満（男女）未</v>
      </c>
      <c r="DU51" s="79" t="s">
        <v>744</v>
      </c>
    </row>
    <row r="52" spans="1:125" ht="16.5" customHeight="1" thickBot="1" x14ac:dyDescent="0.2">
      <c r="A52" s="632"/>
      <c r="B52" s="633"/>
      <c r="C52" s="622"/>
      <c r="D52" s="622"/>
      <c r="E52" s="622"/>
      <c r="F52" s="622"/>
      <c r="G52" s="622"/>
      <c r="H52" s="622"/>
      <c r="I52" s="622"/>
      <c r="J52" s="622"/>
      <c r="K52" s="290"/>
      <c r="L52" s="290"/>
      <c r="M52" s="290" t="s">
        <v>46</v>
      </c>
      <c r="N52" s="290"/>
      <c r="O52" s="290"/>
      <c r="P52" s="290"/>
      <c r="Q52" s="290"/>
      <c r="R52" s="290"/>
      <c r="S52" s="290"/>
      <c r="T52" s="290"/>
      <c r="U52" s="290"/>
      <c r="V52" s="290"/>
      <c r="W52" s="290"/>
      <c r="X52" s="290"/>
      <c r="Y52" s="290"/>
      <c r="Z52" s="290"/>
      <c r="AA52" s="290"/>
      <c r="AB52" s="290"/>
      <c r="AC52" s="290"/>
      <c r="AD52" s="290"/>
      <c r="AE52" s="290"/>
      <c r="AF52" s="290"/>
      <c r="AG52" s="290"/>
      <c r="AH52" s="290"/>
      <c r="AI52" s="290"/>
      <c r="AJ52" s="290"/>
      <c r="AK52" s="290"/>
      <c r="AL52" s="290"/>
      <c r="AM52" s="290"/>
      <c r="AN52" s="290"/>
      <c r="AO52" s="286"/>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C52" s="205"/>
      <c r="CD52" s="206" t="str">
        <f>$DT$92</f>
        <v/>
      </c>
      <c r="CE52" s="206"/>
      <c r="CF52" s="206"/>
      <c r="CG52" s="206"/>
      <c r="CH52" s="206"/>
      <c r="CI52" s="206"/>
      <c r="CJ52" s="206"/>
      <c r="CK52" s="206"/>
      <c r="CL52" s="206"/>
      <c r="CM52" s="206"/>
      <c r="CN52" s="206"/>
      <c r="CO52" s="206"/>
      <c r="CP52" s="210"/>
      <c r="CQ52" s="210"/>
      <c r="CR52" s="210"/>
      <c r="CS52" s="210"/>
      <c r="CT52" s="210"/>
      <c r="CU52" s="210"/>
      <c r="CV52" s="211"/>
      <c r="CW52" s="85"/>
      <c r="CX52" s="85"/>
      <c r="CY52" s="85"/>
      <c r="CZ52" s="85"/>
      <c r="DA52" s="85"/>
      <c r="DB52" s="85"/>
      <c r="DC52" s="85"/>
      <c r="DD52" s="85"/>
      <c r="DE52" s="84"/>
      <c r="DF52" s="1"/>
      <c r="DG52" s="1"/>
      <c r="DH52" s="1"/>
      <c r="DM52" s="13"/>
      <c r="DN52" s="17"/>
      <c r="DO52" s="13"/>
      <c r="DP52" s="31" t="s">
        <v>728</v>
      </c>
      <c r="DQ52" s="378" t="str">
        <f>IF(AA38="","FALSE","TRUE")</f>
        <v>FALSE</v>
      </c>
      <c r="DR52" s="13"/>
      <c r="DS52" s="11">
        <f t="shared" si="1"/>
        <v>0</v>
      </c>
      <c r="DT52" s="12"/>
      <c r="DU52" s="28"/>
    </row>
    <row r="53" spans="1:125" ht="16.5" customHeight="1" x14ac:dyDescent="0.15">
      <c r="A53" s="632"/>
      <c r="B53" s="633"/>
      <c r="C53" s="624" t="s">
        <v>835</v>
      </c>
      <c r="D53" s="624"/>
      <c r="E53" s="624"/>
      <c r="F53" s="624"/>
      <c r="G53" s="624"/>
      <c r="H53" s="624"/>
      <c r="I53" s="624"/>
      <c r="J53" s="624"/>
      <c r="K53" s="294" t="s">
        <v>47</v>
      </c>
      <c r="L53" s="294"/>
      <c r="M53" s="294"/>
      <c r="N53" s="294"/>
      <c r="O53" s="294"/>
      <c r="P53" s="295"/>
      <c r="Q53" s="295"/>
      <c r="R53" s="295" t="s">
        <v>64</v>
      </c>
      <c r="S53" s="295"/>
      <c r="T53" s="295"/>
      <c r="U53" s="295"/>
      <c r="V53" s="295"/>
      <c r="W53" s="295"/>
      <c r="X53" s="295"/>
      <c r="Y53" s="295"/>
      <c r="Z53" s="295"/>
      <c r="AA53" s="295" t="s">
        <v>48</v>
      </c>
      <c r="AB53" s="295"/>
      <c r="AC53" s="295"/>
      <c r="AD53" s="295"/>
      <c r="AE53" s="295"/>
      <c r="AF53" s="295"/>
      <c r="AG53" s="295"/>
      <c r="AH53" s="295"/>
      <c r="AI53" s="295"/>
      <c r="AJ53" s="295"/>
      <c r="AK53" s="295"/>
      <c r="AL53" s="295"/>
      <c r="AM53" s="295"/>
      <c r="AN53" s="295"/>
      <c r="AO53" s="296"/>
      <c r="AP53" s="5"/>
      <c r="AQ53" s="5"/>
      <c r="AR53" s="5"/>
      <c r="AS53" s="5"/>
      <c r="AT53" s="5"/>
      <c r="AU53" s="5"/>
      <c r="AV53" s="5"/>
      <c r="AW53" s="5"/>
      <c r="AX53" s="5"/>
      <c r="AY53" s="5"/>
      <c r="AZ53" s="5"/>
      <c r="BA53" s="5"/>
      <c r="BB53" s="5"/>
      <c r="BC53" s="5"/>
      <c r="BD53" s="5"/>
      <c r="BE53" s="5"/>
      <c r="BF53" s="5"/>
      <c r="BG53" s="5"/>
      <c r="BH53" s="5"/>
      <c r="BI53" s="5"/>
      <c r="BJ53" s="5"/>
      <c r="BK53" s="5"/>
      <c r="BL53" s="5"/>
      <c r="BM53" s="5"/>
      <c r="BN53" s="5"/>
      <c r="BO53" s="5"/>
      <c r="BP53" s="5"/>
      <c r="BQ53" s="5"/>
      <c r="BR53" s="5"/>
      <c r="BS53" s="5"/>
      <c r="BT53" s="5"/>
      <c r="BU53" s="5"/>
      <c r="BV53" s="5"/>
      <c r="BW53" s="5"/>
      <c r="BX53" s="5"/>
      <c r="BY53" s="5"/>
      <c r="BZ53" s="5"/>
      <c r="CA53" s="5"/>
      <c r="CC53" s="212"/>
      <c r="CD53" s="219" t="str">
        <f>$DT$93</f>
        <v>No.7 設定ｽﾀｯﾌ未入力</v>
      </c>
      <c r="CE53" s="213"/>
      <c r="CF53" s="213"/>
      <c r="CG53" s="213"/>
      <c r="CH53" s="213"/>
      <c r="CI53" s="213"/>
      <c r="CJ53" s="213"/>
      <c r="CK53" s="213"/>
      <c r="CL53" s="213"/>
      <c r="CM53" s="213"/>
      <c r="CN53" s="213"/>
      <c r="CO53" s="213"/>
      <c r="CP53" s="206"/>
      <c r="CQ53" s="206"/>
      <c r="CR53" s="206"/>
      <c r="CS53" s="206"/>
      <c r="CT53" s="206"/>
      <c r="CU53" s="206"/>
      <c r="CV53" s="207"/>
      <c r="CW53" s="85"/>
      <c r="CX53" s="85"/>
      <c r="CY53" s="85"/>
      <c r="CZ53" s="85"/>
      <c r="DA53" s="85"/>
      <c r="DB53" s="85"/>
      <c r="DC53" s="85"/>
      <c r="DD53" s="85"/>
      <c r="DE53" s="84"/>
      <c r="DF53" s="1"/>
      <c r="DG53" s="1"/>
      <c r="DH53" s="1"/>
      <c r="DM53" s="13"/>
      <c r="DN53" s="17"/>
      <c r="DO53" s="13"/>
      <c r="DP53" s="31" t="s">
        <v>729</v>
      </c>
      <c r="DQ53" s="378" t="str">
        <f>IF(AG38="","FALSE","TRUE")</f>
        <v>FALSE</v>
      </c>
      <c r="DR53" s="13"/>
      <c r="DS53" s="11">
        <f t="shared" si="1"/>
        <v>0</v>
      </c>
      <c r="DT53" s="11" t="str">
        <f>IF(AND(DS53=0,DS54=0),"やせ（男女）未",IF(AND(DS53=1,DS54=0),"やせ（女）未",IF(AND(DS53=0,DS54=1),"やせ（男）未","")))</f>
        <v>やせ（男女）未</v>
      </c>
      <c r="DU53" s="79" t="s">
        <v>744</v>
      </c>
    </row>
    <row r="54" spans="1:125" ht="16.5" customHeight="1" x14ac:dyDescent="0.15">
      <c r="A54" s="632"/>
      <c r="B54" s="633"/>
      <c r="C54" s="650"/>
      <c r="D54" s="650"/>
      <c r="E54" s="650"/>
      <c r="F54" s="650"/>
      <c r="G54" s="650"/>
      <c r="H54" s="650"/>
      <c r="I54" s="650"/>
      <c r="J54" s="650"/>
      <c r="K54" s="297" t="s">
        <v>49</v>
      </c>
      <c r="L54" s="297"/>
      <c r="M54" s="297"/>
      <c r="N54" s="297"/>
      <c r="O54" s="298"/>
      <c r="P54" s="288"/>
      <c r="Q54" s="288"/>
      <c r="R54" s="288" t="s">
        <v>63</v>
      </c>
      <c r="S54" s="288"/>
      <c r="T54" s="288"/>
      <c r="U54" s="288"/>
      <c r="V54" s="288"/>
      <c r="W54" s="288"/>
      <c r="X54" s="288"/>
      <c r="Y54" s="288"/>
      <c r="Z54" s="288"/>
      <c r="AA54" s="288"/>
      <c r="AB54" s="288"/>
      <c r="AC54" s="288"/>
      <c r="AD54" s="288"/>
      <c r="AE54" s="288"/>
      <c r="AF54" s="288"/>
      <c r="AG54" s="288"/>
      <c r="AH54" s="288"/>
      <c r="AI54" s="288"/>
      <c r="AJ54" s="288"/>
      <c r="AK54" s="288"/>
      <c r="AL54" s="288"/>
      <c r="AM54" s="288"/>
      <c r="AN54" s="288"/>
      <c r="AO54" s="293"/>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c r="BT54" s="5"/>
      <c r="BU54" s="5"/>
      <c r="BV54" s="5"/>
      <c r="BW54" s="5"/>
      <c r="BX54" s="5"/>
      <c r="BY54" s="5"/>
      <c r="BZ54" s="5"/>
      <c r="CA54" s="5"/>
      <c r="CC54" s="205"/>
      <c r="CD54" s="208" t="str">
        <f>$DT$95</f>
        <v>No.7 設定方法未入力</v>
      </c>
      <c r="CE54" s="206"/>
      <c r="CF54" s="206"/>
      <c r="CG54" s="206"/>
      <c r="CH54" s="206"/>
      <c r="CI54" s="206"/>
      <c r="CJ54" s="206"/>
      <c r="CK54" s="206"/>
      <c r="CL54" s="206"/>
      <c r="CM54" s="206"/>
      <c r="CN54" s="206"/>
      <c r="CO54" s="206"/>
      <c r="CP54" s="206"/>
      <c r="CQ54" s="206"/>
      <c r="CR54" s="206"/>
      <c r="CS54" s="206"/>
      <c r="CT54" s="206"/>
      <c r="CU54" s="206"/>
      <c r="CV54" s="207"/>
      <c r="CW54" s="85"/>
      <c r="CX54" s="85"/>
      <c r="CY54" s="85"/>
      <c r="CZ54" s="85"/>
      <c r="DA54" s="85"/>
      <c r="DB54" s="85"/>
      <c r="DC54" s="85"/>
      <c r="DD54" s="85"/>
      <c r="DE54" s="84"/>
      <c r="DF54" s="1"/>
      <c r="DG54" s="1"/>
      <c r="DH54" s="1"/>
      <c r="DM54" s="13"/>
      <c r="DN54" s="17"/>
      <c r="DO54" s="14"/>
      <c r="DP54" s="31" t="s">
        <v>730</v>
      </c>
      <c r="DQ54" s="378" t="str">
        <f>IF(AJ38="","FALSE","TRUE")</f>
        <v>FALSE</v>
      </c>
      <c r="DR54" s="13"/>
      <c r="DS54" s="11">
        <f t="shared" si="1"/>
        <v>0</v>
      </c>
      <c r="DT54" s="12"/>
      <c r="DU54" s="28"/>
    </row>
    <row r="55" spans="1:125" ht="16.5" customHeight="1" x14ac:dyDescent="0.15">
      <c r="A55" s="632"/>
      <c r="B55" s="633"/>
      <c r="C55" s="650"/>
      <c r="D55" s="650"/>
      <c r="E55" s="650"/>
      <c r="F55" s="650"/>
      <c r="G55" s="650"/>
      <c r="H55" s="650"/>
      <c r="I55" s="650"/>
      <c r="J55" s="650"/>
      <c r="K55" s="288"/>
      <c r="L55" s="288"/>
      <c r="M55" s="288"/>
      <c r="N55" s="288" t="s">
        <v>50</v>
      </c>
      <c r="O55" s="288"/>
      <c r="P55" s="288"/>
      <c r="Q55" s="288"/>
      <c r="R55" s="288" t="s">
        <v>235</v>
      </c>
      <c r="S55" s="288"/>
      <c r="T55" s="288"/>
      <c r="U55" s="288"/>
      <c r="V55" s="288"/>
      <c r="W55" s="288"/>
      <c r="X55" s="288"/>
      <c r="Y55" s="288"/>
      <c r="Z55" s="288"/>
      <c r="AA55" s="288"/>
      <c r="AB55" s="288"/>
      <c r="AC55" s="288"/>
      <c r="AD55" s="288"/>
      <c r="AE55" s="288"/>
      <c r="AF55" s="288"/>
      <c r="AG55" s="288"/>
      <c r="AH55" s="288"/>
      <c r="AI55" s="288"/>
      <c r="AJ55" s="288"/>
      <c r="AK55" s="288"/>
      <c r="AL55" s="288"/>
      <c r="AM55" s="288"/>
      <c r="AN55" s="288"/>
      <c r="AO55" s="293"/>
      <c r="AP55" s="5"/>
      <c r="AQ55" s="5"/>
      <c r="AR55" s="5"/>
      <c r="AS55" s="5"/>
      <c r="AT55" s="5"/>
      <c r="AU55" s="5"/>
      <c r="AV55" s="5"/>
      <c r="AW55" s="5"/>
      <c r="AX55" s="5"/>
      <c r="AY55" s="5"/>
      <c r="AZ55" s="5"/>
      <c r="BA55" s="5"/>
      <c r="BB55" s="5"/>
      <c r="BC55" s="5"/>
      <c r="BD55" s="5"/>
      <c r="BE55" s="5"/>
      <c r="BF55" s="5"/>
      <c r="BG55" s="5"/>
      <c r="BH55" s="5"/>
      <c r="BI55" s="5"/>
      <c r="BJ55" s="5"/>
      <c r="BK55" s="5"/>
      <c r="BL55" s="5"/>
      <c r="BM55" s="5"/>
      <c r="BN55" s="5"/>
      <c r="BO55" s="5"/>
      <c r="BP55" s="5"/>
      <c r="BQ55" s="5"/>
      <c r="BR55" s="5"/>
      <c r="BS55" s="5"/>
      <c r="BT55" s="5"/>
      <c r="BU55" s="5"/>
      <c r="BV55" s="5"/>
      <c r="BW55" s="5"/>
      <c r="BX55" s="5"/>
      <c r="BY55" s="5"/>
      <c r="BZ55" s="5"/>
      <c r="CA55" s="5"/>
      <c r="CC55" s="205"/>
      <c r="CD55" s="208" t="str">
        <f>$DT$96</f>
        <v/>
      </c>
      <c r="CE55" s="206"/>
      <c r="CF55" s="206"/>
      <c r="CG55" s="206"/>
      <c r="CH55" s="206"/>
      <c r="CI55" s="206"/>
      <c r="CJ55" s="206"/>
      <c r="CK55" s="206"/>
      <c r="CL55" s="206"/>
      <c r="CM55" s="206"/>
      <c r="CN55" s="206"/>
      <c r="CO55" s="206"/>
      <c r="CP55" s="206"/>
      <c r="CQ55" s="206"/>
      <c r="CR55" s="206"/>
      <c r="CS55" s="206"/>
      <c r="CT55" s="206"/>
      <c r="CU55" s="206"/>
      <c r="CV55" s="207"/>
      <c r="CW55" s="85"/>
      <c r="CX55" s="85"/>
      <c r="CY55" s="85"/>
      <c r="CZ55" s="85"/>
      <c r="DA55" s="85"/>
      <c r="DB55" s="85"/>
      <c r="DC55" s="85"/>
      <c r="DD55" s="85"/>
      <c r="DE55" s="84"/>
      <c r="DF55" s="1"/>
      <c r="DG55" s="1"/>
      <c r="DH55" s="1"/>
      <c r="DM55" s="13"/>
      <c r="DN55" s="17"/>
      <c r="DO55" s="12" t="s">
        <v>735</v>
      </c>
      <c r="DP55" s="32" t="s">
        <v>726</v>
      </c>
      <c r="DQ55" s="378" t="str">
        <f>IF(L39="","FALSE","TRUE")</f>
        <v>FALSE</v>
      </c>
      <c r="DR55" s="13"/>
      <c r="DS55" s="11">
        <f t="shared" si="1"/>
        <v>0</v>
      </c>
      <c r="DT55" s="11" t="str">
        <f>IF(AND(DS55=0,DS56=0),"40～49歳（男女）未入力",IF(AND(DS55=1,DS56=0),"40～49歳（女）未入力",IF(AND(DS55=0,DS56=1),"40～49歳（男）未入力","")))</f>
        <v>40～49歳（男女）未入力</v>
      </c>
      <c r="DU55" s="79" t="s">
        <v>744</v>
      </c>
    </row>
    <row r="56" spans="1:125" ht="16.5" customHeight="1" thickBot="1" x14ac:dyDescent="0.2">
      <c r="A56" s="632"/>
      <c r="B56" s="633"/>
      <c r="C56" s="651"/>
      <c r="D56" s="651"/>
      <c r="E56" s="651"/>
      <c r="F56" s="651"/>
      <c r="G56" s="651"/>
      <c r="H56" s="651"/>
      <c r="I56" s="651"/>
      <c r="J56" s="651"/>
      <c r="K56" s="290"/>
      <c r="L56" s="290"/>
      <c r="M56" s="290"/>
      <c r="N56" s="290"/>
      <c r="O56" s="290"/>
      <c r="P56" s="290"/>
      <c r="Q56" s="290"/>
      <c r="R56" s="290" t="s">
        <v>836</v>
      </c>
      <c r="S56" s="290"/>
      <c r="T56" s="290"/>
      <c r="U56" s="290"/>
      <c r="V56" s="290"/>
      <c r="W56" s="290"/>
      <c r="X56" s="762"/>
      <c r="Y56" s="762"/>
      <c r="Z56" s="762"/>
      <c r="AA56" s="762"/>
      <c r="AB56" s="762"/>
      <c r="AC56" s="762"/>
      <c r="AD56" s="762"/>
      <c r="AE56" s="762"/>
      <c r="AF56" s="762"/>
      <c r="AG56" s="762"/>
      <c r="AH56" s="762"/>
      <c r="AI56" s="762"/>
      <c r="AJ56" s="762"/>
      <c r="AK56" s="762"/>
      <c r="AL56" s="762"/>
      <c r="AM56" s="762"/>
      <c r="AN56" s="762"/>
      <c r="AO56" s="286" t="s">
        <v>9</v>
      </c>
      <c r="AP56" s="5"/>
      <c r="AQ56" s="5"/>
      <c r="AR56" s="5"/>
      <c r="AS56" s="5"/>
      <c r="AT56" s="5"/>
      <c r="AU56" s="5"/>
      <c r="AV56" s="5"/>
      <c r="AW56" s="5"/>
      <c r="AX56" s="5"/>
      <c r="AY56" s="5"/>
      <c r="AZ56" s="5"/>
      <c r="BA56" s="5"/>
      <c r="BB56" s="5"/>
      <c r="BC56" s="5"/>
      <c r="BD56" s="5"/>
      <c r="BE56" s="5"/>
      <c r="BF56" s="5"/>
      <c r="BG56" s="5"/>
      <c r="BH56" s="5"/>
      <c r="BI56" s="5"/>
      <c r="BJ56" s="5"/>
      <c r="BK56" s="5"/>
      <c r="BL56" s="5"/>
      <c r="BM56" s="5"/>
      <c r="BN56" s="5"/>
      <c r="BO56" s="5"/>
      <c r="BP56" s="5"/>
      <c r="BQ56" s="5"/>
      <c r="BR56" s="5"/>
      <c r="BS56" s="5"/>
      <c r="BT56" s="5"/>
      <c r="BU56" s="5"/>
      <c r="BV56" s="5"/>
      <c r="BW56" s="5"/>
      <c r="BX56" s="5"/>
      <c r="BY56" s="5"/>
      <c r="BZ56" s="5"/>
      <c r="CA56" s="5"/>
      <c r="CC56" s="209"/>
      <c r="CD56" s="220"/>
      <c r="CE56" s="210"/>
      <c r="CF56" s="210"/>
      <c r="CG56" s="210"/>
      <c r="CH56" s="210"/>
      <c r="CI56" s="210"/>
      <c r="CJ56" s="210"/>
      <c r="CK56" s="210"/>
      <c r="CL56" s="210"/>
      <c r="CM56" s="210"/>
      <c r="CN56" s="210"/>
      <c r="CO56" s="210"/>
      <c r="CP56" s="210"/>
      <c r="CQ56" s="210"/>
      <c r="CR56" s="210"/>
      <c r="CS56" s="210"/>
      <c r="CT56" s="210"/>
      <c r="CU56" s="210"/>
      <c r="CV56" s="211"/>
      <c r="CW56" s="85"/>
      <c r="CX56" s="85"/>
      <c r="CY56" s="85"/>
      <c r="CZ56" s="85"/>
      <c r="DA56" s="85"/>
      <c r="DB56" s="85"/>
      <c r="DC56" s="85"/>
      <c r="DD56" s="85"/>
      <c r="DE56" s="84"/>
      <c r="DF56" s="1"/>
      <c r="DG56" s="1"/>
      <c r="DH56" s="1"/>
      <c r="DM56" s="13"/>
      <c r="DN56" s="17"/>
      <c r="DO56" s="13"/>
      <c r="DP56" s="31" t="s">
        <v>725</v>
      </c>
      <c r="DQ56" s="378" t="str">
        <f>IF(P39="","FALSE","TRUE")</f>
        <v>FALSE</v>
      </c>
      <c r="DR56" s="13"/>
      <c r="DS56" s="11">
        <f t="shared" si="1"/>
        <v>0</v>
      </c>
      <c r="DT56" s="12"/>
      <c r="DU56" s="28"/>
    </row>
    <row r="57" spans="1:125" ht="16.5" customHeight="1" x14ac:dyDescent="0.15">
      <c r="A57" s="632"/>
      <c r="B57" s="633"/>
      <c r="C57" s="660" t="s">
        <v>837</v>
      </c>
      <c r="D57" s="625"/>
      <c r="E57" s="625"/>
      <c r="F57" s="625"/>
      <c r="G57" s="625"/>
      <c r="H57" s="625"/>
      <c r="I57" s="625"/>
      <c r="J57" s="751"/>
      <c r="K57" s="765" t="s">
        <v>87</v>
      </c>
      <c r="L57" s="756"/>
      <c r="M57" s="756"/>
      <c r="N57" s="756"/>
      <c r="O57" s="756"/>
      <c r="P57" s="756"/>
      <c r="Q57" s="756"/>
      <c r="R57" s="756"/>
      <c r="S57" s="756"/>
      <c r="T57" s="756"/>
      <c r="U57" s="756"/>
      <c r="V57" s="756"/>
      <c r="W57" s="756"/>
      <c r="X57" s="756"/>
      <c r="Y57" s="755" t="s">
        <v>838</v>
      </c>
      <c r="Z57" s="755"/>
      <c r="AA57" s="755"/>
      <c r="AB57" s="755"/>
      <c r="AC57" s="756" t="s">
        <v>65</v>
      </c>
      <c r="AD57" s="756"/>
      <c r="AE57" s="756"/>
      <c r="AF57" s="757"/>
      <c r="AG57" s="745" t="s">
        <v>194</v>
      </c>
      <c r="AH57" s="745"/>
      <c r="AI57" s="745"/>
      <c r="AJ57" s="745"/>
      <c r="AK57" s="745"/>
      <c r="AL57" s="745"/>
      <c r="AM57" s="745"/>
      <c r="AN57" s="745"/>
      <c r="AO57" s="746"/>
      <c r="AP57" s="108"/>
      <c r="AQ57" s="108"/>
      <c r="AR57" s="108"/>
      <c r="AS57" s="108"/>
      <c r="AT57" s="108"/>
      <c r="AU57" s="108"/>
      <c r="AV57" s="108"/>
      <c r="AW57" s="108"/>
      <c r="AX57" s="108"/>
      <c r="AY57" s="108"/>
      <c r="AZ57" s="108"/>
      <c r="BA57" s="108"/>
      <c r="BB57" s="108"/>
      <c r="BC57" s="108"/>
      <c r="BD57" s="108"/>
      <c r="BE57" s="108"/>
      <c r="BF57" s="108"/>
      <c r="BG57" s="108"/>
      <c r="BH57" s="108"/>
      <c r="BI57" s="108"/>
      <c r="BJ57" s="108"/>
      <c r="BK57" s="108"/>
      <c r="BL57" s="108"/>
      <c r="BM57" s="108"/>
      <c r="BN57" s="108"/>
      <c r="BO57" s="108"/>
      <c r="BP57" s="108"/>
      <c r="BQ57" s="108"/>
      <c r="BR57" s="108"/>
      <c r="BS57" s="108"/>
      <c r="BT57" s="108"/>
      <c r="BU57" s="108"/>
      <c r="BV57" s="108"/>
      <c r="BW57" s="108"/>
      <c r="BX57" s="108"/>
      <c r="BY57" s="108"/>
      <c r="BZ57" s="108"/>
      <c r="CA57" s="108"/>
      <c r="CC57" s="205"/>
      <c r="CD57" s="213"/>
      <c r="CE57" s="206"/>
      <c r="CF57" s="206"/>
      <c r="CG57" s="206"/>
      <c r="CH57" s="206"/>
      <c r="CI57" s="206"/>
      <c r="CJ57" s="206"/>
      <c r="CK57" s="206"/>
      <c r="CL57" s="206"/>
      <c r="CM57" s="206"/>
      <c r="CN57" s="206"/>
      <c r="CO57" s="206"/>
      <c r="CP57" s="206"/>
      <c r="CQ57" s="206"/>
      <c r="CR57" s="206"/>
      <c r="CS57" s="206"/>
      <c r="CT57" s="206"/>
      <c r="CU57" s="206"/>
      <c r="CV57" s="207"/>
      <c r="CW57" s="85"/>
      <c r="CX57" s="85"/>
      <c r="CY57" s="85"/>
      <c r="CZ57" s="85"/>
      <c r="DA57" s="85"/>
      <c r="DB57" s="85"/>
      <c r="DC57" s="85"/>
      <c r="DD57" s="85"/>
      <c r="DE57" s="84"/>
      <c r="DF57" s="1"/>
      <c r="DG57" s="1"/>
      <c r="DH57" s="1"/>
      <c r="DM57" s="13"/>
      <c r="DN57" s="17"/>
      <c r="DO57" s="13"/>
      <c r="DP57" s="31" t="s">
        <v>727</v>
      </c>
      <c r="DQ57" s="378" t="str">
        <f>IF(X39="","FALSE","TRUE")</f>
        <v>FALSE</v>
      </c>
      <c r="DR57" s="13"/>
      <c r="DS57" s="11">
        <f t="shared" si="1"/>
        <v>0</v>
      </c>
      <c r="DT57" s="11" t="str">
        <f>IF(AND(DS57=0,DS58=0),"肥満（男女）未",IF(AND(DS57=1,DS58=0),"肥満（女）未",IF(AND(DS57=0,DS58=1),"肥満（男）未","")))</f>
        <v>肥満（男女）未</v>
      </c>
      <c r="DU57" s="79" t="s">
        <v>744</v>
      </c>
    </row>
    <row r="58" spans="1:125" ht="16.5" customHeight="1" x14ac:dyDescent="0.15">
      <c r="A58" s="632"/>
      <c r="B58" s="633"/>
      <c r="C58" s="752"/>
      <c r="D58" s="621"/>
      <c r="E58" s="621"/>
      <c r="F58" s="621"/>
      <c r="G58" s="621"/>
      <c r="H58" s="621"/>
      <c r="I58" s="621"/>
      <c r="J58" s="753"/>
      <c r="K58" s="766" t="s">
        <v>839</v>
      </c>
      <c r="L58" s="767"/>
      <c r="M58" s="767"/>
      <c r="N58" s="767"/>
      <c r="O58" s="767"/>
      <c r="P58" s="767"/>
      <c r="Q58" s="694" t="s">
        <v>88</v>
      </c>
      <c r="R58" s="694"/>
      <c r="S58" s="694"/>
      <c r="T58" s="694"/>
      <c r="U58" s="694"/>
      <c r="V58" s="707"/>
      <c r="W58" s="693" t="s">
        <v>73</v>
      </c>
      <c r="X58" s="694"/>
      <c r="Y58" s="689"/>
      <c r="Z58" s="689"/>
      <c r="AA58" s="689"/>
      <c r="AB58" s="689"/>
      <c r="AC58" s="689"/>
      <c r="AD58" s="689"/>
      <c r="AE58" s="689"/>
      <c r="AF58" s="691"/>
      <c r="AG58" s="747"/>
      <c r="AH58" s="747"/>
      <c r="AI58" s="747"/>
      <c r="AJ58" s="747"/>
      <c r="AK58" s="747"/>
      <c r="AL58" s="747"/>
      <c r="AM58" s="747"/>
      <c r="AN58" s="747"/>
      <c r="AO58" s="748"/>
      <c r="AP58" s="108"/>
      <c r="AQ58" s="108"/>
      <c r="AR58" s="108"/>
      <c r="AS58" s="108"/>
      <c r="AT58" s="108"/>
      <c r="AU58" s="108"/>
      <c r="AV58" s="108"/>
      <c r="AW58" s="108"/>
      <c r="AX58" s="108"/>
      <c r="AY58" s="108"/>
      <c r="AZ58" s="108"/>
      <c r="BA58" s="108"/>
      <c r="BB58" s="108"/>
      <c r="BC58" s="108"/>
      <c r="BD58" s="108"/>
      <c r="BE58" s="108"/>
      <c r="BF58" s="108"/>
      <c r="BG58" s="108"/>
      <c r="BH58" s="108"/>
      <c r="BI58" s="108"/>
      <c r="BJ58" s="108"/>
      <c r="BK58" s="108"/>
      <c r="BL58" s="108"/>
      <c r="BM58" s="108"/>
      <c r="BN58" s="108"/>
      <c r="BO58" s="108"/>
      <c r="BP58" s="108"/>
      <c r="BQ58" s="108"/>
      <c r="BR58" s="108"/>
      <c r="BS58" s="108"/>
      <c r="BT58" s="108"/>
      <c r="BU58" s="108"/>
      <c r="BV58" s="108"/>
      <c r="BW58" s="108"/>
      <c r="BX58" s="108"/>
      <c r="BY58" s="108"/>
      <c r="BZ58" s="108"/>
      <c r="CA58" s="108"/>
      <c r="CC58" s="205"/>
      <c r="CD58" s="208" t="str">
        <f>$DT$98</f>
        <v>No.8 食塩未入力</v>
      </c>
      <c r="CE58" s="206"/>
      <c r="CF58" s="206"/>
      <c r="CG58" s="206"/>
      <c r="CH58" s="206"/>
      <c r="CI58" s="206"/>
      <c r="CJ58" s="206"/>
      <c r="CK58" s="206"/>
      <c r="CL58" s="206"/>
      <c r="CM58" s="206"/>
      <c r="CN58" s="206"/>
      <c r="CO58" s="206"/>
      <c r="CP58" s="206"/>
      <c r="CQ58" s="206"/>
      <c r="CR58" s="206"/>
      <c r="CS58" s="206"/>
      <c r="CT58" s="206"/>
      <c r="CU58" s="206"/>
      <c r="CV58" s="207"/>
      <c r="CW58" s="85"/>
      <c r="CX58" s="85"/>
      <c r="CY58" s="85"/>
      <c r="CZ58" s="85"/>
      <c r="DA58" s="85"/>
      <c r="DB58" s="85"/>
      <c r="DC58" s="85"/>
      <c r="DD58" s="85"/>
      <c r="DE58" s="84"/>
      <c r="DF58" s="1"/>
      <c r="DG58" s="1"/>
      <c r="DH58" s="1"/>
      <c r="DM58" s="13"/>
      <c r="DN58" s="17"/>
      <c r="DO58" s="13"/>
      <c r="DP58" s="31" t="s">
        <v>728</v>
      </c>
      <c r="DQ58" s="378" t="str">
        <f>IF(AA39="","FALSE","TRUE")</f>
        <v>FALSE</v>
      </c>
      <c r="DR58" s="13"/>
      <c r="DS58" s="11">
        <f t="shared" si="1"/>
        <v>0</v>
      </c>
      <c r="DT58" s="12"/>
      <c r="DU58" s="28"/>
    </row>
    <row r="59" spans="1:125" ht="16.5" customHeight="1" x14ac:dyDescent="0.15">
      <c r="A59" s="632"/>
      <c r="B59" s="633"/>
      <c r="C59" s="752"/>
      <c r="D59" s="621"/>
      <c r="E59" s="621"/>
      <c r="F59" s="621"/>
      <c r="G59" s="621"/>
      <c r="H59" s="621"/>
      <c r="I59" s="621"/>
      <c r="J59" s="753"/>
      <c r="K59" s="766"/>
      <c r="L59" s="767"/>
      <c r="M59" s="767"/>
      <c r="N59" s="767"/>
      <c r="O59" s="767"/>
      <c r="P59" s="767"/>
      <c r="Q59" s="694" t="s">
        <v>89</v>
      </c>
      <c r="R59" s="694"/>
      <c r="S59" s="694"/>
      <c r="T59" s="694"/>
      <c r="U59" s="694"/>
      <c r="V59" s="707"/>
      <c r="W59" s="693" t="s">
        <v>73</v>
      </c>
      <c r="X59" s="694"/>
      <c r="Y59" s="689"/>
      <c r="Z59" s="689"/>
      <c r="AA59" s="689"/>
      <c r="AB59" s="689"/>
      <c r="AC59" s="689"/>
      <c r="AD59" s="689"/>
      <c r="AE59" s="689"/>
      <c r="AF59" s="691"/>
      <c r="AG59" s="747"/>
      <c r="AH59" s="747"/>
      <c r="AI59" s="747"/>
      <c r="AJ59" s="747"/>
      <c r="AK59" s="747"/>
      <c r="AL59" s="747"/>
      <c r="AM59" s="747"/>
      <c r="AN59" s="747"/>
      <c r="AO59" s="748"/>
      <c r="AP59" s="108"/>
      <c r="AQ59" s="108"/>
      <c r="AR59" s="108"/>
      <c r="AS59" s="108"/>
      <c r="AT59" s="108"/>
      <c r="AU59" s="108"/>
      <c r="AV59" s="108"/>
      <c r="AW59" s="108"/>
      <c r="AX59" s="108"/>
      <c r="AY59" s="108"/>
      <c r="AZ59" s="108"/>
      <c r="BA59" s="108"/>
      <c r="BB59" s="108"/>
      <c r="BC59" s="108"/>
      <c r="BD59" s="108"/>
      <c r="BE59" s="108"/>
      <c r="BF59" s="108"/>
      <c r="BG59" s="108"/>
      <c r="BH59" s="108"/>
      <c r="BI59" s="108"/>
      <c r="BJ59" s="108"/>
      <c r="BK59" s="108"/>
      <c r="BL59" s="108"/>
      <c r="BM59" s="108"/>
      <c r="BN59" s="108"/>
      <c r="BO59" s="108"/>
      <c r="BP59" s="108"/>
      <c r="BQ59" s="108"/>
      <c r="BR59" s="108"/>
      <c r="BS59" s="108"/>
      <c r="BT59" s="108"/>
      <c r="BU59" s="108"/>
      <c r="BV59" s="108"/>
      <c r="BW59" s="108"/>
      <c r="BX59" s="108"/>
      <c r="BY59" s="108"/>
      <c r="BZ59" s="108"/>
      <c r="CA59" s="108"/>
      <c r="CC59" s="205"/>
      <c r="CD59" s="208" t="str">
        <f>$DT$100</f>
        <v>No.8 野菜未入力</v>
      </c>
      <c r="CE59" s="206"/>
      <c r="CF59" s="206"/>
      <c r="CG59" s="206"/>
      <c r="CH59" s="206"/>
      <c r="CI59" s="206"/>
      <c r="CJ59" s="206"/>
      <c r="CK59" s="206"/>
      <c r="CL59" s="206"/>
      <c r="CM59" s="206"/>
      <c r="CN59" s="206"/>
      <c r="CO59" s="206"/>
      <c r="CP59" s="206"/>
      <c r="CQ59" s="206"/>
      <c r="CR59" s="206"/>
      <c r="CS59" s="206"/>
      <c r="CT59" s="206"/>
      <c r="CU59" s="206"/>
      <c r="CV59" s="207"/>
      <c r="CW59" s="85"/>
      <c r="CX59" s="85"/>
      <c r="CY59" s="85"/>
      <c r="CZ59" s="85"/>
      <c r="DA59" s="85"/>
      <c r="DB59" s="85"/>
      <c r="DC59" s="85"/>
      <c r="DD59" s="85"/>
      <c r="DE59" s="84"/>
      <c r="DF59" s="1"/>
      <c r="DG59" s="1"/>
      <c r="DH59" s="1"/>
      <c r="DM59" s="13"/>
      <c r="DN59" s="17"/>
      <c r="DO59" s="13"/>
      <c r="DP59" s="31" t="s">
        <v>729</v>
      </c>
      <c r="DQ59" s="378" t="str">
        <f>IF(AG39="","FALSE","TRUE")</f>
        <v>FALSE</v>
      </c>
      <c r="DR59" s="13"/>
      <c r="DS59" s="11">
        <f t="shared" si="1"/>
        <v>0</v>
      </c>
      <c r="DT59" s="11" t="str">
        <f>IF(AND(DS59=0,DS60=0),"やせ（男女）未",IF(AND(DS59=1,DS60=0),"やせ（女）未",IF(AND(DS59=0,DS60=1),"やせ（男）未","")))</f>
        <v>やせ（男女）未</v>
      </c>
      <c r="DU59" s="79" t="s">
        <v>744</v>
      </c>
    </row>
    <row r="60" spans="1:125" ht="16.5" customHeight="1" x14ac:dyDescent="0.15">
      <c r="A60" s="632"/>
      <c r="B60" s="633"/>
      <c r="C60" s="752"/>
      <c r="D60" s="621"/>
      <c r="E60" s="621"/>
      <c r="F60" s="621"/>
      <c r="G60" s="621"/>
      <c r="H60" s="621"/>
      <c r="I60" s="621"/>
      <c r="J60" s="753"/>
      <c r="K60" s="766"/>
      <c r="L60" s="767"/>
      <c r="M60" s="767"/>
      <c r="N60" s="767"/>
      <c r="O60" s="767"/>
      <c r="P60" s="767"/>
      <c r="Q60" s="696" t="s">
        <v>90</v>
      </c>
      <c r="R60" s="696"/>
      <c r="S60" s="696"/>
      <c r="T60" s="696"/>
      <c r="U60" s="696"/>
      <c r="V60" s="792"/>
      <c r="W60" s="695" t="s">
        <v>73</v>
      </c>
      <c r="X60" s="696"/>
      <c r="Y60" s="690"/>
      <c r="Z60" s="690"/>
      <c r="AA60" s="690"/>
      <c r="AB60" s="690"/>
      <c r="AC60" s="690"/>
      <c r="AD60" s="690"/>
      <c r="AE60" s="690"/>
      <c r="AF60" s="692"/>
      <c r="AG60" s="747"/>
      <c r="AH60" s="747"/>
      <c r="AI60" s="747"/>
      <c r="AJ60" s="747"/>
      <c r="AK60" s="747"/>
      <c r="AL60" s="747"/>
      <c r="AM60" s="747"/>
      <c r="AN60" s="747"/>
      <c r="AO60" s="748"/>
      <c r="AP60" s="108"/>
      <c r="AQ60" s="108"/>
      <c r="AR60" s="108"/>
      <c r="AS60" s="108"/>
      <c r="AT60" s="108"/>
      <c r="AU60" s="108"/>
      <c r="AV60" s="108"/>
      <c r="AW60" s="108"/>
      <c r="AX60" s="108"/>
      <c r="AY60" s="108"/>
      <c r="AZ60" s="108"/>
      <c r="BA60" s="108"/>
      <c r="BB60" s="108"/>
      <c r="BC60" s="108"/>
      <c r="BD60" s="108"/>
      <c r="BE60" s="108"/>
      <c r="BF60" s="108"/>
      <c r="BG60" s="108"/>
      <c r="BH60" s="108"/>
      <c r="BI60" s="108"/>
      <c r="BJ60" s="108"/>
      <c r="BK60" s="108"/>
      <c r="BL60" s="108"/>
      <c r="BM60" s="108"/>
      <c r="BN60" s="108"/>
      <c r="BO60" s="108"/>
      <c r="BP60" s="108"/>
      <c r="BQ60" s="108"/>
      <c r="BR60" s="108"/>
      <c r="BS60" s="108"/>
      <c r="BT60" s="108"/>
      <c r="BU60" s="108"/>
      <c r="BV60" s="108"/>
      <c r="BW60" s="108"/>
      <c r="BX60" s="108"/>
      <c r="BY60" s="108"/>
      <c r="BZ60" s="108"/>
      <c r="CA60" s="108"/>
      <c r="CC60" s="205"/>
      <c r="CD60" s="208" t="str">
        <f>$DT$102</f>
        <v>No.8 果物未入力</v>
      </c>
      <c r="CE60" s="206"/>
      <c r="CF60" s="206"/>
      <c r="CG60" s="206"/>
      <c r="CH60" s="206"/>
      <c r="CI60" s="206"/>
      <c r="CJ60" s="206"/>
      <c r="CK60" s="206"/>
      <c r="CL60" s="206"/>
      <c r="CM60" s="206"/>
      <c r="CN60" s="206"/>
      <c r="CO60" s="206"/>
      <c r="CP60" s="206"/>
      <c r="CQ60" s="206"/>
      <c r="CR60" s="206"/>
      <c r="CS60" s="206"/>
      <c r="CT60" s="206"/>
      <c r="CU60" s="206"/>
      <c r="CV60" s="207"/>
      <c r="CW60" s="87"/>
      <c r="CX60" s="87"/>
      <c r="CY60" s="87"/>
      <c r="CZ60" s="87"/>
      <c r="DA60" s="85"/>
      <c r="DB60" s="85"/>
      <c r="DC60" s="85"/>
      <c r="DD60" s="85"/>
      <c r="DE60" s="84"/>
      <c r="DF60" s="1"/>
      <c r="DG60" s="1"/>
      <c r="DH60" s="1"/>
      <c r="DM60" s="13"/>
      <c r="DN60" s="17"/>
      <c r="DO60" s="14"/>
      <c r="DP60" s="31" t="s">
        <v>730</v>
      </c>
      <c r="DQ60" s="378" t="str">
        <f>IF(AJ39="","FALSE","TRUE")</f>
        <v>FALSE</v>
      </c>
      <c r="DR60" s="13"/>
      <c r="DS60" s="11">
        <f t="shared" si="1"/>
        <v>0</v>
      </c>
      <c r="DT60" s="12"/>
      <c r="DU60" s="28"/>
    </row>
    <row r="61" spans="1:125" ht="16.5" customHeight="1" x14ac:dyDescent="0.15">
      <c r="A61" s="632"/>
      <c r="B61" s="633"/>
      <c r="C61" s="752"/>
      <c r="D61" s="621"/>
      <c r="E61" s="621"/>
      <c r="F61" s="621"/>
      <c r="G61" s="621"/>
      <c r="H61" s="621"/>
      <c r="I61" s="621"/>
      <c r="J61" s="753"/>
      <c r="K61" s="766"/>
      <c r="L61" s="767"/>
      <c r="M61" s="767"/>
      <c r="N61" s="767"/>
      <c r="O61" s="767"/>
      <c r="P61" s="767"/>
      <c r="Q61" s="701" t="s">
        <v>91</v>
      </c>
      <c r="R61" s="701"/>
      <c r="S61" s="701"/>
      <c r="T61" s="701"/>
      <c r="U61" s="701"/>
      <c r="V61" s="702"/>
      <c r="W61" s="705" t="s">
        <v>79</v>
      </c>
      <c r="X61" s="701"/>
      <c r="Y61" s="697" t="s">
        <v>66</v>
      </c>
      <c r="Z61" s="697"/>
      <c r="AA61" s="697"/>
      <c r="AB61" s="697"/>
      <c r="AC61" s="697" t="s">
        <v>67</v>
      </c>
      <c r="AD61" s="697"/>
      <c r="AE61" s="697"/>
      <c r="AF61" s="699"/>
      <c r="AG61" s="747"/>
      <c r="AH61" s="747"/>
      <c r="AI61" s="747"/>
      <c r="AJ61" s="747"/>
      <c r="AK61" s="747"/>
      <c r="AL61" s="747"/>
      <c r="AM61" s="747"/>
      <c r="AN61" s="747"/>
      <c r="AO61" s="748"/>
      <c r="AP61" s="108"/>
      <c r="AQ61" s="108"/>
      <c r="AR61" s="108"/>
      <c r="AS61" s="108"/>
      <c r="AT61" s="108"/>
      <c r="AU61" s="108"/>
      <c r="AV61" s="108"/>
      <c r="AW61" s="108"/>
      <c r="AX61" s="108"/>
      <c r="AY61" s="108"/>
      <c r="AZ61" s="108"/>
      <c r="BA61" s="108"/>
      <c r="BB61" s="108"/>
      <c r="BC61" s="108"/>
      <c r="BD61" s="108"/>
      <c r="BE61" s="108"/>
      <c r="BF61" s="108"/>
      <c r="BG61" s="108"/>
      <c r="BH61" s="108"/>
      <c r="BI61" s="108"/>
      <c r="BJ61" s="108"/>
      <c r="BK61" s="108"/>
      <c r="BL61" s="108"/>
      <c r="BM61" s="108"/>
      <c r="BN61" s="108"/>
      <c r="BO61" s="108"/>
      <c r="BP61" s="108"/>
      <c r="BQ61" s="108"/>
      <c r="BR61" s="108"/>
      <c r="BS61" s="108"/>
      <c r="BT61" s="108"/>
      <c r="BU61" s="108"/>
      <c r="BV61" s="108"/>
      <c r="BW61" s="108"/>
      <c r="BX61" s="108"/>
      <c r="BY61" s="108"/>
      <c r="BZ61" s="108"/>
      <c r="CA61" s="108"/>
      <c r="CC61" s="205"/>
      <c r="CD61" s="208"/>
      <c r="CE61" s="206"/>
      <c r="CF61" s="206"/>
      <c r="CG61" s="206"/>
      <c r="CH61" s="206"/>
      <c r="CI61" s="206"/>
      <c r="CJ61" s="206"/>
      <c r="CK61" s="206"/>
      <c r="CL61" s="206"/>
      <c r="CM61" s="206"/>
      <c r="CN61" s="206"/>
      <c r="CO61" s="206"/>
      <c r="CP61" s="206"/>
      <c r="CQ61" s="206"/>
      <c r="CR61" s="206"/>
      <c r="CS61" s="206"/>
      <c r="CT61" s="206"/>
      <c r="CU61" s="206"/>
      <c r="CV61" s="207"/>
      <c r="CW61" s="85"/>
      <c r="CX61" s="85"/>
      <c r="CY61" s="85"/>
      <c r="CZ61" s="85"/>
      <c r="DA61" s="85"/>
      <c r="DB61" s="85"/>
      <c r="DC61" s="85"/>
      <c r="DD61" s="85"/>
      <c r="DE61" s="84"/>
      <c r="DF61" s="1"/>
      <c r="DG61" s="1"/>
      <c r="DH61" s="1"/>
      <c r="DM61" s="13"/>
      <c r="DN61" s="17"/>
      <c r="DO61" s="12" t="s">
        <v>736</v>
      </c>
      <c r="DP61" s="32" t="s">
        <v>726</v>
      </c>
      <c r="DQ61" s="378" t="str">
        <f>IF(L40="","FALSE","TRUE")</f>
        <v>FALSE</v>
      </c>
      <c r="DR61" s="13"/>
      <c r="DS61" s="11">
        <f t="shared" si="1"/>
        <v>0</v>
      </c>
      <c r="DT61" s="11" t="str">
        <f>IF(AND(DS61=0,DS62=0),"50～59歳（男女）未入力",IF(AND(DS61=1,DS62=0),"50～59歳（女）未入力",IF(AND(DS61=0,DS62=1),"50～59歳（男）未入力","")))</f>
        <v>50～59歳（男女）未入力</v>
      </c>
      <c r="DU61" s="79" t="s">
        <v>744</v>
      </c>
    </row>
    <row r="62" spans="1:125" ht="16.5" customHeight="1" thickBot="1" x14ac:dyDescent="0.2">
      <c r="A62" s="632"/>
      <c r="B62" s="633"/>
      <c r="C62" s="661"/>
      <c r="D62" s="622"/>
      <c r="E62" s="622"/>
      <c r="F62" s="622"/>
      <c r="G62" s="622"/>
      <c r="H62" s="622"/>
      <c r="I62" s="622"/>
      <c r="J62" s="754"/>
      <c r="K62" s="768"/>
      <c r="L62" s="769"/>
      <c r="M62" s="769"/>
      <c r="N62" s="769"/>
      <c r="O62" s="769"/>
      <c r="P62" s="769"/>
      <c r="Q62" s="703"/>
      <c r="R62" s="703"/>
      <c r="S62" s="703"/>
      <c r="T62" s="703"/>
      <c r="U62" s="703"/>
      <c r="V62" s="704"/>
      <c r="W62" s="706"/>
      <c r="X62" s="703"/>
      <c r="Y62" s="698"/>
      <c r="Z62" s="698"/>
      <c r="AA62" s="698"/>
      <c r="AB62" s="698"/>
      <c r="AC62" s="698"/>
      <c r="AD62" s="698"/>
      <c r="AE62" s="698"/>
      <c r="AF62" s="744"/>
      <c r="AG62" s="749"/>
      <c r="AH62" s="749"/>
      <c r="AI62" s="749"/>
      <c r="AJ62" s="749"/>
      <c r="AK62" s="749"/>
      <c r="AL62" s="749"/>
      <c r="AM62" s="749"/>
      <c r="AN62" s="749"/>
      <c r="AO62" s="750"/>
      <c r="AP62" s="108"/>
      <c r="AQ62" s="108"/>
      <c r="AR62" s="108"/>
      <c r="AS62" s="108"/>
      <c r="AT62" s="108"/>
      <c r="AU62" s="108"/>
      <c r="AV62" s="108"/>
      <c r="AW62" s="108"/>
      <c r="AX62" s="108"/>
      <c r="AY62" s="108"/>
      <c r="AZ62" s="108"/>
      <c r="BA62" s="108"/>
      <c r="BB62" s="108"/>
      <c r="BC62" s="108"/>
      <c r="BD62" s="108"/>
      <c r="BE62" s="108"/>
      <c r="BF62" s="108"/>
      <c r="BG62" s="108"/>
      <c r="BH62" s="108"/>
      <c r="BI62" s="108"/>
      <c r="BJ62" s="108"/>
      <c r="BK62" s="108"/>
      <c r="BL62" s="108"/>
      <c r="BM62" s="108"/>
      <c r="BN62" s="108"/>
      <c r="BO62" s="108"/>
      <c r="BP62" s="108"/>
      <c r="BQ62" s="108"/>
      <c r="BR62" s="108"/>
      <c r="BS62" s="108"/>
      <c r="BT62" s="108"/>
      <c r="BU62" s="108"/>
      <c r="BV62" s="108"/>
      <c r="BW62" s="108"/>
      <c r="BX62" s="108"/>
      <c r="BY62" s="108"/>
      <c r="BZ62" s="108"/>
      <c r="CA62" s="108"/>
      <c r="CC62" s="209"/>
      <c r="CD62" s="210" t="str">
        <f>$DT$104</f>
        <v>No.8 脂肪E比未入力</v>
      </c>
      <c r="CE62" s="210"/>
      <c r="CF62" s="210"/>
      <c r="CG62" s="210"/>
      <c r="CH62" s="210"/>
      <c r="CI62" s="210"/>
      <c r="CJ62" s="210"/>
      <c r="CK62" s="210"/>
      <c r="CL62" s="210"/>
      <c r="CM62" s="210"/>
      <c r="CN62" s="210"/>
      <c r="CO62" s="210"/>
      <c r="CP62" s="210"/>
      <c r="CQ62" s="210"/>
      <c r="CR62" s="210"/>
      <c r="CS62" s="210"/>
      <c r="CT62" s="210"/>
      <c r="CU62" s="210"/>
      <c r="CV62" s="211"/>
      <c r="CW62" s="85"/>
      <c r="CX62" s="85"/>
      <c r="CY62" s="85"/>
      <c r="CZ62" s="85"/>
      <c r="DA62" s="85"/>
      <c r="DB62" s="85"/>
      <c r="DC62" s="85"/>
      <c r="DD62" s="85"/>
      <c r="DE62" s="84"/>
      <c r="DF62" s="1"/>
      <c r="DG62" s="1"/>
      <c r="DH62" s="1"/>
      <c r="DM62" s="13"/>
      <c r="DN62" s="17"/>
      <c r="DO62" s="13"/>
      <c r="DP62" s="31" t="s">
        <v>725</v>
      </c>
      <c r="DQ62" s="378" t="str">
        <f>IF(P40="","FALSE","TRUE")</f>
        <v>FALSE</v>
      </c>
      <c r="DR62" s="13"/>
      <c r="DS62" s="11">
        <f t="shared" si="1"/>
        <v>0</v>
      </c>
      <c r="DT62" s="12"/>
      <c r="DU62" s="28"/>
    </row>
    <row r="63" spans="1:125" ht="16.5" customHeight="1" x14ac:dyDescent="0.15">
      <c r="A63" s="632"/>
      <c r="B63" s="633"/>
      <c r="C63" s="299" t="s">
        <v>840</v>
      </c>
      <c r="D63" s="85"/>
      <c r="E63" s="85"/>
      <c r="F63" s="85"/>
      <c r="G63" s="85"/>
      <c r="H63" s="85"/>
      <c r="I63" s="85"/>
      <c r="J63" s="85"/>
      <c r="K63" s="85"/>
      <c r="L63" s="85"/>
      <c r="M63" s="85"/>
      <c r="N63" s="85"/>
      <c r="O63" s="85"/>
      <c r="P63" s="85" t="s">
        <v>95</v>
      </c>
      <c r="Q63" s="85"/>
      <c r="R63" s="85"/>
      <c r="S63" s="85"/>
      <c r="T63" s="700"/>
      <c r="U63" s="700"/>
      <c r="V63" s="700"/>
      <c r="W63" s="700"/>
      <c r="X63" s="700"/>
      <c r="Y63" s="700"/>
      <c r="Z63" s="700"/>
      <c r="AA63" s="700"/>
      <c r="AB63" s="85" t="s">
        <v>9</v>
      </c>
      <c r="AC63" s="85"/>
      <c r="AD63" s="85"/>
      <c r="AE63" s="85"/>
      <c r="AF63" s="85"/>
      <c r="AG63" s="85"/>
      <c r="AH63" s="85"/>
      <c r="AI63" s="85"/>
      <c r="AJ63" s="85"/>
      <c r="AK63" s="85"/>
      <c r="AL63" s="85"/>
      <c r="AM63" s="85"/>
      <c r="AN63" s="85"/>
      <c r="AO63" s="300"/>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C63" s="205"/>
      <c r="CD63" s="206"/>
      <c r="CE63" s="206"/>
      <c r="CF63" s="206"/>
      <c r="CG63" s="206"/>
      <c r="CH63" s="206"/>
      <c r="CI63" s="206"/>
      <c r="CJ63" s="206"/>
      <c r="CK63" s="206"/>
      <c r="CL63" s="206"/>
      <c r="CM63" s="206"/>
      <c r="CN63" s="206"/>
      <c r="CO63" s="206"/>
      <c r="CP63" s="206"/>
      <c r="CQ63" s="206"/>
      <c r="CR63" s="206"/>
      <c r="CS63" s="206"/>
      <c r="CT63" s="206"/>
      <c r="CU63" s="206"/>
      <c r="CV63" s="207"/>
      <c r="CW63" s="85"/>
      <c r="CX63" s="85"/>
      <c r="CY63" s="85"/>
      <c r="CZ63" s="85"/>
      <c r="DA63" s="85"/>
      <c r="DB63" s="85"/>
      <c r="DC63" s="85"/>
      <c r="DD63" s="85"/>
      <c r="DE63" s="84"/>
      <c r="DF63" s="1"/>
      <c r="DG63" s="1"/>
      <c r="DH63" s="1"/>
      <c r="DM63" s="13"/>
      <c r="DN63" s="17"/>
      <c r="DO63" s="13"/>
      <c r="DP63" s="31" t="s">
        <v>727</v>
      </c>
      <c r="DQ63" s="378" t="str">
        <f>IF(X40="","FALSE","TRUE")</f>
        <v>FALSE</v>
      </c>
      <c r="DR63" s="13"/>
      <c r="DS63" s="11">
        <f t="shared" si="1"/>
        <v>0</v>
      </c>
      <c r="DT63" s="11" t="str">
        <f>IF(AND(DS63=0,DS64=0),"肥満（男女）未",IF(AND(DS63=1,DS64=0),"肥満（女）未",IF(AND(DS63=0,DS64=1),"肥満（男）未","")))</f>
        <v>肥満（男女）未</v>
      </c>
      <c r="DU63" s="79" t="s">
        <v>744</v>
      </c>
    </row>
    <row r="64" spans="1:125" ht="16.5" customHeight="1" x14ac:dyDescent="0.15">
      <c r="A64" s="632"/>
      <c r="B64" s="633"/>
      <c r="C64" s="254"/>
      <c r="D64" s="567" t="s">
        <v>92</v>
      </c>
      <c r="E64" s="568"/>
      <c r="F64" s="568"/>
      <c r="G64" s="568"/>
      <c r="H64" s="568"/>
      <c r="I64" s="568"/>
      <c r="J64" s="568"/>
      <c r="K64" s="568"/>
      <c r="L64" s="658"/>
      <c r="M64" s="567" t="s">
        <v>68</v>
      </c>
      <c r="N64" s="568"/>
      <c r="O64" s="568"/>
      <c r="P64" s="568"/>
      <c r="Q64" s="568"/>
      <c r="R64" s="819" t="s">
        <v>86</v>
      </c>
      <c r="S64" s="568"/>
      <c r="T64" s="568"/>
      <c r="U64" s="568"/>
      <c r="V64" s="658"/>
      <c r="W64" s="658" t="s">
        <v>69</v>
      </c>
      <c r="X64" s="574"/>
      <c r="Y64" s="574"/>
      <c r="Z64" s="574"/>
      <c r="AA64" s="574"/>
      <c r="AB64" s="574"/>
      <c r="AC64" s="574"/>
      <c r="AD64" s="574"/>
      <c r="AE64" s="574"/>
      <c r="AF64" s="574" t="s">
        <v>68</v>
      </c>
      <c r="AG64" s="574"/>
      <c r="AH64" s="574"/>
      <c r="AI64" s="574"/>
      <c r="AJ64" s="567"/>
      <c r="AK64" s="573" t="s">
        <v>86</v>
      </c>
      <c r="AL64" s="574"/>
      <c r="AM64" s="574"/>
      <c r="AN64" s="574"/>
      <c r="AO64" s="575"/>
      <c r="AP64" s="106"/>
      <c r="AQ64" s="106"/>
      <c r="AR64" s="106"/>
      <c r="AS64" s="106"/>
      <c r="AT64" s="106"/>
      <c r="AU64" s="106"/>
      <c r="AV64" s="106"/>
      <c r="AW64" s="106"/>
      <c r="AX64" s="106"/>
      <c r="AY64" s="106"/>
      <c r="AZ64" s="106"/>
      <c r="BA64" s="106"/>
      <c r="BB64" s="106"/>
      <c r="BC64" s="106"/>
      <c r="BD64" s="106"/>
      <c r="BE64" s="106"/>
      <c r="BF64" s="106"/>
      <c r="BG64" s="106"/>
      <c r="BH64" s="106"/>
      <c r="BI64" s="106"/>
      <c r="BJ64" s="106"/>
      <c r="BK64" s="106"/>
      <c r="BL64" s="106"/>
      <c r="BM64" s="106"/>
      <c r="BN64" s="106"/>
      <c r="BO64" s="106"/>
      <c r="BP64" s="106"/>
      <c r="BQ64" s="106"/>
      <c r="BR64" s="106"/>
      <c r="BS64" s="106"/>
      <c r="BT64" s="106"/>
      <c r="BU64" s="106"/>
      <c r="BV64" s="106"/>
      <c r="BW64" s="106"/>
      <c r="BX64" s="106"/>
      <c r="BY64" s="106"/>
      <c r="BZ64" s="106"/>
      <c r="CA64" s="106"/>
      <c r="CC64" s="205"/>
      <c r="CD64" s="206"/>
      <c r="CE64" s="206"/>
      <c r="CF64" s="206"/>
      <c r="CG64" s="206"/>
      <c r="CH64" s="206"/>
      <c r="CI64" s="206"/>
      <c r="CJ64" s="206"/>
      <c r="CK64" s="206"/>
      <c r="CL64" s="206"/>
      <c r="CM64" s="206"/>
      <c r="CN64" s="206"/>
      <c r="CO64" s="206"/>
      <c r="CP64" s="206"/>
      <c r="CQ64" s="206"/>
      <c r="CR64" s="206"/>
      <c r="CS64" s="206"/>
      <c r="CT64" s="206"/>
      <c r="CU64" s="206"/>
      <c r="CV64" s="207"/>
      <c r="CW64" s="85"/>
      <c r="CX64" s="85"/>
      <c r="CY64" s="85"/>
      <c r="CZ64" s="85"/>
      <c r="DA64" s="85"/>
      <c r="DB64" s="85"/>
      <c r="DC64" s="85"/>
      <c r="DD64" s="85"/>
      <c r="DE64" s="84"/>
      <c r="DF64" s="1"/>
      <c r="DG64" s="1"/>
      <c r="DH64" s="1"/>
      <c r="DM64" s="13"/>
      <c r="DN64" s="17"/>
      <c r="DO64" s="13"/>
      <c r="DP64" s="31" t="s">
        <v>728</v>
      </c>
      <c r="DQ64" s="378" t="str">
        <f>IF(AA40="","FALSE","TRUE")</f>
        <v>FALSE</v>
      </c>
      <c r="DR64" s="13"/>
      <c r="DS64" s="11">
        <f t="shared" si="1"/>
        <v>0</v>
      </c>
      <c r="DT64" s="12"/>
      <c r="DU64" s="28"/>
    </row>
    <row r="65" spans="1:125" ht="16.5" customHeight="1" x14ac:dyDescent="0.15">
      <c r="A65" s="632"/>
      <c r="B65" s="633"/>
      <c r="C65" s="254"/>
      <c r="D65" s="664" t="s">
        <v>70</v>
      </c>
      <c r="E65" s="551"/>
      <c r="F65" s="551"/>
      <c r="G65" s="551"/>
      <c r="H65" s="551"/>
      <c r="I65" s="551"/>
      <c r="J65" s="551"/>
      <c r="K65" s="551" t="s">
        <v>820</v>
      </c>
      <c r="L65" s="552"/>
      <c r="M65" s="671"/>
      <c r="N65" s="603"/>
      <c r="O65" s="603"/>
      <c r="P65" s="603"/>
      <c r="Q65" s="603"/>
      <c r="R65" s="602"/>
      <c r="S65" s="603"/>
      <c r="T65" s="603"/>
      <c r="U65" s="603"/>
      <c r="V65" s="604"/>
      <c r="W65" s="820" t="s">
        <v>71</v>
      </c>
      <c r="X65" s="820"/>
      <c r="Y65" s="820"/>
      <c r="Z65" s="820"/>
      <c r="AA65" s="820"/>
      <c r="AB65" s="820"/>
      <c r="AC65" s="820"/>
      <c r="AD65" s="551" t="s">
        <v>82</v>
      </c>
      <c r="AE65" s="552"/>
      <c r="AF65" s="587"/>
      <c r="AG65" s="577"/>
      <c r="AH65" s="577"/>
      <c r="AI65" s="577"/>
      <c r="AJ65" s="577"/>
      <c r="AK65" s="576"/>
      <c r="AL65" s="577"/>
      <c r="AM65" s="577"/>
      <c r="AN65" s="577"/>
      <c r="AO65" s="578"/>
      <c r="AP65" s="6"/>
      <c r="AQ65" s="6"/>
      <c r="AR65" s="6"/>
      <c r="AS65" s="6"/>
      <c r="AT65" s="6"/>
      <c r="AU65" s="6"/>
      <c r="AV65" s="6"/>
      <c r="AW65" s="6"/>
      <c r="AX65" s="6"/>
      <c r="AY65" s="6"/>
      <c r="AZ65" s="6"/>
      <c r="BA65" s="6"/>
      <c r="BB65" s="6"/>
      <c r="BC65" s="6"/>
      <c r="BD65" s="6"/>
      <c r="BE65" s="6"/>
      <c r="BF65" s="6"/>
      <c r="BG65" s="6"/>
      <c r="BH65" s="6"/>
      <c r="BI65" s="6"/>
      <c r="BJ65" s="6"/>
      <c r="BK65" s="6"/>
      <c r="BL65" s="6"/>
      <c r="BM65" s="6"/>
      <c r="BN65" s="6"/>
      <c r="BO65" s="6"/>
      <c r="BP65" s="6"/>
      <c r="BQ65" s="6"/>
      <c r="BR65" s="6"/>
      <c r="BS65" s="6"/>
      <c r="BT65" s="6"/>
      <c r="BU65" s="6"/>
      <c r="BV65" s="6"/>
      <c r="BW65" s="6"/>
      <c r="BX65" s="6"/>
      <c r="BY65" s="6"/>
      <c r="BZ65" s="6"/>
      <c r="CA65" s="6"/>
      <c r="CC65" s="205"/>
      <c r="CD65" s="206"/>
      <c r="CE65" s="206"/>
      <c r="CF65" s="206"/>
      <c r="CG65" s="206"/>
      <c r="CH65" s="206"/>
      <c r="CI65" s="206"/>
      <c r="CJ65" s="206"/>
      <c r="CK65" s="206"/>
      <c r="CL65" s="206"/>
      <c r="CM65" s="206"/>
      <c r="CN65" s="206"/>
      <c r="CO65" s="206"/>
      <c r="CP65" s="206"/>
      <c r="CQ65" s="206"/>
      <c r="CR65" s="206"/>
      <c r="CS65" s="206"/>
      <c r="CT65" s="206"/>
      <c r="CU65" s="206"/>
      <c r="CV65" s="207"/>
      <c r="CW65" s="85"/>
      <c r="CX65" s="85"/>
      <c r="CY65" s="1"/>
      <c r="CZ65" s="85"/>
      <c r="DA65" s="85"/>
      <c r="DB65" s="85"/>
      <c r="DC65" s="85"/>
      <c r="DD65" s="85"/>
      <c r="DE65" s="84"/>
      <c r="DF65" s="1"/>
      <c r="DG65" s="1"/>
      <c r="DH65" s="1"/>
      <c r="DM65" s="13"/>
      <c r="DN65" s="17"/>
      <c r="DO65" s="13"/>
      <c r="DP65" s="31" t="s">
        <v>729</v>
      </c>
      <c r="DQ65" s="378" t="str">
        <f>IF(AG40="","FALSE","TRUE")</f>
        <v>FALSE</v>
      </c>
      <c r="DR65" s="13"/>
      <c r="DS65" s="11">
        <f t="shared" si="1"/>
        <v>0</v>
      </c>
      <c r="DT65" s="11" t="str">
        <f>IF(AND(DS65=0,DS66=0),"やせ（男女）未",IF(AND(DS65=1,DS66=0),"やせ（女）未",IF(AND(DS65=0,DS66=1),"やせ（男）未","")))</f>
        <v>やせ（男女）未</v>
      </c>
      <c r="DU65" s="79" t="s">
        <v>744</v>
      </c>
    </row>
    <row r="66" spans="1:125" ht="16.5" customHeight="1" x14ac:dyDescent="0.15">
      <c r="A66" s="632"/>
      <c r="B66" s="633"/>
      <c r="C66" s="254"/>
      <c r="D66" s="665" t="s">
        <v>72</v>
      </c>
      <c r="E66" s="536"/>
      <c r="F66" s="536"/>
      <c r="G66" s="536"/>
      <c r="H66" s="536"/>
      <c r="I66" s="536"/>
      <c r="J66" s="536"/>
      <c r="K66" s="600" t="s">
        <v>93</v>
      </c>
      <c r="L66" s="659"/>
      <c r="M66" s="579"/>
      <c r="N66" s="580"/>
      <c r="O66" s="580"/>
      <c r="P66" s="580"/>
      <c r="Q66" s="580"/>
      <c r="R66" s="581"/>
      <c r="S66" s="580"/>
      <c r="T66" s="580"/>
      <c r="U66" s="580"/>
      <c r="V66" s="590"/>
      <c r="W66" s="600" t="s">
        <v>74</v>
      </c>
      <c r="X66" s="600"/>
      <c r="Y66" s="600"/>
      <c r="Z66" s="600"/>
      <c r="AA66" s="600"/>
      <c r="AB66" s="600"/>
      <c r="AC66" s="600"/>
      <c r="AD66" s="536" t="s">
        <v>82</v>
      </c>
      <c r="AE66" s="537"/>
      <c r="AF66" s="579"/>
      <c r="AG66" s="580"/>
      <c r="AH66" s="580"/>
      <c r="AI66" s="580"/>
      <c r="AJ66" s="580"/>
      <c r="AK66" s="581"/>
      <c r="AL66" s="580"/>
      <c r="AM66" s="580"/>
      <c r="AN66" s="580"/>
      <c r="AO66" s="582"/>
      <c r="AP66" s="123"/>
      <c r="AQ66" s="123"/>
      <c r="AR66" s="123"/>
      <c r="AS66" s="123"/>
      <c r="AT66" s="123"/>
      <c r="AU66" s="123"/>
      <c r="AV66" s="123"/>
      <c r="AW66" s="123"/>
      <c r="AX66" s="123"/>
      <c r="AY66" s="123"/>
      <c r="AZ66" s="123"/>
      <c r="BA66" s="123"/>
      <c r="BB66" s="123"/>
      <c r="BC66" s="123"/>
      <c r="BD66" s="123"/>
      <c r="BE66" s="123"/>
      <c r="BF66" s="123"/>
      <c r="BG66" s="123"/>
      <c r="BH66" s="123"/>
      <c r="BI66" s="123"/>
      <c r="BJ66" s="123"/>
      <c r="BK66" s="123"/>
      <c r="BL66" s="123"/>
      <c r="BM66" s="123"/>
      <c r="BN66" s="123"/>
      <c r="BO66" s="123"/>
      <c r="BP66" s="123"/>
      <c r="BQ66" s="123"/>
      <c r="BR66" s="123"/>
      <c r="BS66" s="123"/>
      <c r="BT66" s="123"/>
      <c r="BU66" s="123"/>
      <c r="BV66" s="123"/>
      <c r="BW66" s="123"/>
      <c r="BX66" s="123"/>
      <c r="BY66" s="123"/>
      <c r="BZ66" s="123"/>
      <c r="CA66" s="123"/>
      <c r="CC66" s="205"/>
      <c r="CD66" s="206"/>
      <c r="CE66" s="206"/>
      <c r="CF66" s="206"/>
      <c r="CG66" s="206"/>
      <c r="CH66" s="206"/>
      <c r="CI66" s="206"/>
      <c r="CJ66" s="206"/>
      <c r="CK66" s="206"/>
      <c r="CL66" s="206"/>
      <c r="CM66" s="206"/>
      <c r="CN66" s="206"/>
      <c r="CO66" s="206"/>
      <c r="CP66" s="206"/>
      <c r="CQ66" s="206"/>
      <c r="CR66" s="206"/>
      <c r="CS66" s="206"/>
      <c r="CT66" s="206"/>
      <c r="CU66" s="206"/>
      <c r="CV66" s="207"/>
      <c r="CW66" s="85"/>
      <c r="CX66" s="85"/>
      <c r="CY66" s="85"/>
      <c r="CZ66" s="85"/>
      <c r="DA66" s="85"/>
      <c r="DB66" s="85"/>
      <c r="DC66" s="85"/>
      <c r="DD66" s="85"/>
      <c r="DE66" s="84"/>
      <c r="DF66" s="1"/>
      <c r="DG66" s="1"/>
      <c r="DH66" s="1"/>
      <c r="DM66" s="13"/>
      <c r="DN66" s="17"/>
      <c r="DO66" s="14"/>
      <c r="DP66" s="31" t="s">
        <v>730</v>
      </c>
      <c r="DQ66" s="378" t="str">
        <f>IF(AJ40="","FALSE","TRUE")</f>
        <v>FALSE</v>
      </c>
      <c r="DR66" s="13"/>
      <c r="DS66" s="11">
        <f t="shared" si="1"/>
        <v>0</v>
      </c>
      <c r="DT66" s="12"/>
      <c r="DU66" s="28"/>
    </row>
    <row r="67" spans="1:125" ht="16.5" customHeight="1" x14ac:dyDescent="0.15">
      <c r="A67" s="632"/>
      <c r="B67" s="633"/>
      <c r="C67" s="254"/>
      <c r="D67" s="665" t="s">
        <v>75</v>
      </c>
      <c r="E67" s="536"/>
      <c r="F67" s="536"/>
      <c r="G67" s="536"/>
      <c r="H67" s="536"/>
      <c r="I67" s="536"/>
      <c r="J67" s="536"/>
      <c r="K67" s="600" t="s">
        <v>93</v>
      </c>
      <c r="L67" s="659"/>
      <c r="M67" s="579"/>
      <c r="N67" s="580"/>
      <c r="O67" s="580"/>
      <c r="P67" s="580"/>
      <c r="Q67" s="580"/>
      <c r="R67" s="581"/>
      <c r="S67" s="580"/>
      <c r="T67" s="580"/>
      <c r="U67" s="580"/>
      <c r="V67" s="590"/>
      <c r="W67" s="600" t="s">
        <v>76</v>
      </c>
      <c r="X67" s="600"/>
      <c r="Y67" s="600"/>
      <c r="Z67" s="600"/>
      <c r="AA67" s="600"/>
      <c r="AB67" s="600"/>
      <c r="AC67" s="600"/>
      <c r="AD67" s="536" t="s">
        <v>93</v>
      </c>
      <c r="AE67" s="537"/>
      <c r="AF67" s="583" t="str">
        <f>IF(Y58="","",Y58)</f>
        <v/>
      </c>
      <c r="AG67" s="584"/>
      <c r="AH67" s="584"/>
      <c r="AI67" s="584"/>
      <c r="AJ67" s="584"/>
      <c r="AK67" s="585" t="str">
        <f>IF(AC58="","",AC58)</f>
        <v/>
      </c>
      <c r="AL67" s="584"/>
      <c r="AM67" s="584"/>
      <c r="AN67" s="584"/>
      <c r="AO67" s="586"/>
      <c r="AP67" s="123"/>
      <c r="AQ67" s="123"/>
      <c r="AR67" s="123"/>
      <c r="AS67" s="123"/>
      <c r="AT67" s="123"/>
      <c r="AU67" s="123"/>
      <c r="AV67" s="123"/>
      <c r="AW67" s="123"/>
      <c r="AX67" s="123"/>
      <c r="AY67" s="123"/>
      <c r="AZ67" s="123"/>
      <c r="BA67" s="123"/>
      <c r="BB67" s="123"/>
      <c r="BC67" s="123"/>
      <c r="BD67" s="123"/>
      <c r="BE67" s="123"/>
      <c r="BF67" s="123"/>
      <c r="BG67" s="123"/>
      <c r="BH67" s="123"/>
      <c r="BI67" s="123"/>
      <c r="BJ67" s="123"/>
      <c r="BK67" s="123"/>
      <c r="BL67" s="123"/>
      <c r="BM67" s="123"/>
      <c r="BN67" s="123"/>
      <c r="BO67" s="123"/>
      <c r="BP67" s="123"/>
      <c r="BQ67" s="123"/>
      <c r="BR67" s="123"/>
      <c r="BS67" s="123"/>
      <c r="BT67" s="123"/>
      <c r="BU67" s="123"/>
      <c r="BV67" s="123"/>
      <c r="BW67" s="123"/>
      <c r="BX67" s="123"/>
      <c r="BY67" s="123"/>
      <c r="BZ67" s="123"/>
      <c r="CA67" s="123"/>
      <c r="CC67" s="205"/>
      <c r="CD67" s="206"/>
      <c r="CE67" s="206"/>
      <c r="CF67" s="206"/>
      <c r="CG67" s="206"/>
      <c r="CH67" s="206"/>
      <c r="CI67" s="206"/>
      <c r="CJ67" s="206"/>
      <c r="CK67" s="206"/>
      <c r="CL67" s="206"/>
      <c r="CM67" s="206"/>
      <c r="CN67" s="206"/>
      <c r="CO67" s="206"/>
      <c r="CP67" s="206"/>
      <c r="CQ67" s="206"/>
      <c r="CR67" s="206"/>
      <c r="CS67" s="206"/>
      <c r="CT67" s="206"/>
      <c r="CU67" s="206"/>
      <c r="CV67" s="207"/>
      <c r="CW67" s="85"/>
      <c r="CX67" s="85"/>
      <c r="CY67" s="85"/>
      <c r="CZ67" s="85"/>
      <c r="DA67" s="85"/>
      <c r="DB67" s="85"/>
      <c r="DC67" s="85"/>
      <c r="DD67" s="85"/>
      <c r="DE67" s="84"/>
      <c r="DF67" s="1"/>
      <c r="DG67" s="1"/>
      <c r="DH67" s="1"/>
      <c r="DM67" s="13"/>
      <c r="DN67" s="17"/>
      <c r="DO67" s="12" t="s">
        <v>737</v>
      </c>
      <c r="DP67" s="32" t="s">
        <v>726</v>
      </c>
      <c r="DQ67" s="378" t="str">
        <f>IF(L41="","FALSE","TRUE")</f>
        <v>FALSE</v>
      </c>
      <c r="DR67" s="13"/>
      <c r="DS67" s="11">
        <f t="shared" si="1"/>
        <v>0</v>
      </c>
      <c r="DT67" s="11" t="str">
        <f>IF(AND(DS67=0,DS68=0),"60～69歳（男女）未入力",IF(AND(DS67=1,DS68=0),"60～69歳（女）未入力",IF(AND(DS67=0,DS68=1),"60～69歳（男）未入力","")))</f>
        <v>60～69歳（男女）未入力</v>
      </c>
      <c r="DU67" s="79" t="s">
        <v>744</v>
      </c>
    </row>
    <row r="68" spans="1:125" ht="16.5" customHeight="1" x14ac:dyDescent="0.15">
      <c r="A68" s="632"/>
      <c r="B68" s="633"/>
      <c r="C68" s="254"/>
      <c r="D68" s="665" t="s">
        <v>78</v>
      </c>
      <c r="E68" s="536"/>
      <c r="F68" s="536"/>
      <c r="G68" s="536"/>
      <c r="H68" s="536"/>
      <c r="I68" s="536"/>
      <c r="J68" s="536"/>
      <c r="K68" s="600" t="s">
        <v>93</v>
      </c>
      <c r="L68" s="659"/>
      <c r="M68" s="579"/>
      <c r="N68" s="580"/>
      <c r="O68" s="580"/>
      <c r="P68" s="580"/>
      <c r="Q68" s="580"/>
      <c r="R68" s="581"/>
      <c r="S68" s="580"/>
      <c r="T68" s="580"/>
      <c r="U68" s="580"/>
      <c r="V68" s="590"/>
      <c r="W68" s="600" t="s">
        <v>83</v>
      </c>
      <c r="X68" s="600"/>
      <c r="Y68" s="600"/>
      <c r="Z68" s="600"/>
      <c r="AA68" s="600"/>
      <c r="AB68" s="600"/>
      <c r="AC68" s="600"/>
      <c r="AD68" s="536" t="s">
        <v>94</v>
      </c>
      <c r="AE68" s="537"/>
      <c r="AF68" s="579"/>
      <c r="AG68" s="580"/>
      <c r="AH68" s="580" t="s">
        <v>77</v>
      </c>
      <c r="AI68" s="580"/>
      <c r="AJ68" s="580"/>
      <c r="AK68" s="581"/>
      <c r="AL68" s="580"/>
      <c r="AM68" s="580" t="s">
        <v>77</v>
      </c>
      <c r="AN68" s="580"/>
      <c r="AO68" s="582"/>
      <c r="AP68" s="123"/>
      <c r="AQ68" s="123"/>
      <c r="AR68" s="123"/>
      <c r="AS68" s="123"/>
      <c r="AT68" s="123"/>
      <c r="AU68" s="123"/>
      <c r="AV68" s="123"/>
      <c r="AW68" s="123"/>
      <c r="AX68" s="123"/>
      <c r="AY68" s="123"/>
      <c r="AZ68" s="123"/>
      <c r="BA68" s="123"/>
      <c r="BB68" s="123"/>
      <c r="BC68" s="123"/>
      <c r="BD68" s="123"/>
      <c r="BE68" s="123"/>
      <c r="BF68" s="123"/>
      <c r="BG68" s="123"/>
      <c r="BH68" s="123"/>
      <c r="BI68" s="123"/>
      <c r="BJ68" s="123"/>
      <c r="BK68" s="123"/>
      <c r="BL68" s="123"/>
      <c r="BM68" s="123"/>
      <c r="BN68" s="123"/>
      <c r="BO68" s="123"/>
      <c r="BP68" s="123"/>
      <c r="BQ68" s="123"/>
      <c r="BR68" s="123"/>
      <c r="BS68" s="123"/>
      <c r="BT68" s="123"/>
      <c r="BU68" s="123"/>
      <c r="BV68" s="123"/>
      <c r="BW68" s="123"/>
      <c r="BX68" s="123"/>
      <c r="BY68" s="123"/>
      <c r="BZ68" s="123"/>
      <c r="CA68" s="123"/>
      <c r="CC68" s="205"/>
      <c r="CD68" s="206"/>
      <c r="CE68" s="206"/>
      <c r="CF68" s="206"/>
      <c r="CG68" s="206"/>
      <c r="CH68" s="206"/>
      <c r="CI68" s="206"/>
      <c r="CJ68" s="206"/>
      <c r="CK68" s="206"/>
      <c r="CL68" s="206"/>
      <c r="CM68" s="206"/>
      <c r="CN68" s="206"/>
      <c r="CO68" s="206"/>
      <c r="CP68" s="206"/>
      <c r="CQ68" s="206"/>
      <c r="CR68" s="206"/>
      <c r="CS68" s="206"/>
      <c r="CT68" s="206"/>
      <c r="CU68" s="206"/>
      <c r="CV68" s="207"/>
      <c r="CW68" s="85"/>
      <c r="CX68" s="85"/>
      <c r="CY68" s="85"/>
      <c r="CZ68" s="85"/>
      <c r="DA68" s="85"/>
      <c r="DB68" s="85"/>
      <c r="DC68" s="85"/>
      <c r="DD68" s="85"/>
      <c r="DE68" s="84"/>
      <c r="DF68" s="1"/>
      <c r="DG68" s="1"/>
      <c r="DH68" s="1"/>
      <c r="DM68" s="13"/>
      <c r="DN68" s="17"/>
      <c r="DO68" s="13"/>
      <c r="DP68" s="31" t="s">
        <v>725</v>
      </c>
      <c r="DQ68" s="378" t="str">
        <f>IF(P41="","FALSE","TRUE")</f>
        <v>FALSE</v>
      </c>
      <c r="DR68" s="13"/>
      <c r="DS68" s="11">
        <f t="shared" si="1"/>
        <v>0</v>
      </c>
      <c r="DT68" s="12"/>
      <c r="DU68" s="28"/>
    </row>
    <row r="69" spans="1:125" ht="16.5" customHeight="1" x14ac:dyDescent="0.15">
      <c r="A69" s="632"/>
      <c r="B69" s="633"/>
      <c r="C69" s="254"/>
      <c r="D69" s="665" t="s">
        <v>80</v>
      </c>
      <c r="E69" s="536"/>
      <c r="F69" s="536"/>
      <c r="G69" s="536"/>
      <c r="H69" s="536"/>
      <c r="I69" s="536"/>
      <c r="J69" s="536"/>
      <c r="K69" s="600" t="s">
        <v>93</v>
      </c>
      <c r="L69" s="659"/>
      <c r="M69" s="579"/>
      <c r="N69" s="580"/>
      <c r="O69" s="580"/>
      <c r="P69" s="580"/>
      <c r="Q69" s="580"/>
      <c r="R69" s="581"/>
      <c r="S69" s="580"/>
      <c r="T69" s="580"/>
      <c r="U69" s="580"/>
      <c r="V69" s="590"/>
      <c r="W69" s="600" t="s">
        <v>84</v>
      </c>
      <c r="X69" s="600"/>
      <c r="Y69" s="600"/>
      <c r="Z69" s="600"/>
      <c r="AA69" s="600"/>
      <c r="AB69" s="600"/>
      <c r="AC69" s="600"/>
      <c r="AD69" s="536" t="s">
        <v>94</v>
      </c>
      <c r="AE69" s="537"/>
      <c r="AF69" s="583" t="str">
        <f>IF(Y62="","",Y62)</f>
        <v/>
      </c>
      <c r="AG69" s="584"/>
      <c r="AH69" s="584"/>
      <c r="AI69" s="584"/>
      <c r="AJ69" s="584"/>
      <c r="AK69" s="585" t="str">
        <f>IF(AC62="","",AC62)</f>
        <v/>
      </c>
      <c r="AL69" s="584"/>
      <c r="AM69" s="584"/>
      <c r="AN69" s="584"/>
      <c r="AO69" s="586"/>
      <c r="AP69" s="123"/>
      <c r="AQ69" s="123"/>
      <c r="AR69" s="123"/>
      <c r="AS69" s="123"/>
      <c r="AT69" s="123"/>
      <c r="AU69" s="123"/>
      <c r="AV69" s="123"/>
      <c r="AW69" s="123"/>
      <c r="AX69" s="123"/>
      <c r="AY69" s="123"/>
      <c r="AZ69" s="123"/>
      <c r="BA69" s="123"/>
      <c r="BB69" s="123"/>
      <c r="BC69" s="123"/>
      <c r="BD69" s="123"/>
      <c r="BE69" s="123"/>
      <c r="BF69" s="123"/>
      <c r="BG69" s="123"/>
      <c r="BH69" s="123"/>
      <c r="BI69" s="123"/>
      <c r="BJ69" s="123"/>
      <c r="BK69" s="123"/>
      <c r="BL69" s="123"/>
      <c r="BM69" s="123"/>
      <c r="BN69" s="123"/>
      <c r="BO69" s="123"/>
      <c r="BP69" s="123"/>
      <c r="BQ69" s="123"/>
      <c r="BR69" s="123"/>
      <c r="BS69" s="123"/>
      <c r="BT69" s="123"/>
      <c r="BU69" s="123"/>
      <c r="BV69" s="123"/>
      <c r="BW69" s="123"/>
      <c r="BX69" s="123"/>
      <c r="BY69" s="123"/>
      <c r="BZ69" s="123"/>
      <c r="CA69" s="123"/>
      <c r="CC69" s="205"/>
      <c r="CD69" s="206"/>
      <c r="CE69" s="206"/>
      <c r="CF69" s="206"/>
      <c r="CG69" s="206"/>
      <c r="CH69" s="206"/>
      <c r="CI69" s="206"/>
      <c r="CJ69" s="206"/>
      <c r="CK69" s="206"/>
      <c r="CL69" s="206"/>
      <c r="CM69" s="206"/>
      <c r="CN69" s="206"/>
      <c r="CO69" s="206"/>
      <c r="CP69" s="206"/>
      <c r="CQ69" s="206"/>
      <c r="CR69" s="206"/>
      <c r="CS69" s="206"/>
      <c r="CT69" s="206"/>
      <c r="CU69" s="206"/>
      <c r="CV69" s="207"/>
      <c r="CW69" s="85"/>
      <c r="CX69" s="85"/>
      <c r="CY69" s="1"/>
      <c r="CZ69" s="85"/>
      <c r="DA69" s="85"/>
      <c r="DB69" s="85"/>
      <c r="DC69" s="85"/>
      <c r="DD69" s="85"/>
      <c r="DE69" s="84"/>
      <c r="DF69" s="1"/>
      <c r="DG69" s="1"/>
      <c r="DH69" s="1"/>
      <c r="DM69" s="13"/>
      <c r="DN69" s="17"/>
      <c r="DO69" s="13"/>
      <c r="DP69" s="31" t="s">
        <v>727</v>
      </c>
      <c r="DQ69" s="378" t="str">
        <f>IF(X41="","FALSE","TRUE")</f>
        <v>FALSE</v>
      </c>
      <c r="DR69" s="13"/>
      <c r="DS69" s="11">
        <f t="shared" si="1"/>
        <v>0</v>
      </c>
      <c r="DT69" s="11" t="str">
        <f>IF(AND(DS69=0,DS70=0),"肥満（男女）未",IF(AND(DS69=1,DS70=0),"肥満（女）未",IF(AND(DS69=0,DS70=1),"肥満（男）未","")))</f>
        <v>肥満（男女）未</v>
      </c>
      <c r="DU69" s="79" t="s">
        <v>744</v>
      </c>
    </row>
    <row r="70" spans="1:125" ht="16.5" customHeight="1" x14ac:dyDescent="0.15">
      <c r="A70" s="632"/>
      <c r="B70" s="633"/>
      <c r="C70" s="254"/>
      <c r="D70" s="665" t="s">
        <v>162</v>
      </c>
      <c r="E70" s="536"/>
      <c r="F70" s="536"/>
      <c r="G70" s="536"/>
      <c r="H70" s="536"/>
      <c r="I70" s="536"/>
      <c r="J70" s="536"/>
      <c r="K70" s="600" t="s">
        <v>821</v>
      </c>
      <c r="L70" s="659"/>
      <c r="M70" s="678"/>
      <c r="N70" s="592"/>
      <c r="O70" s="592"/>
      <c r="P70" s="592"/>
      <c r="Q70" s="592"/>
      <c r="R70" s="591"/>
      <c r="S70" s="592"/>
      <c r="T70" s="592"/>
      <c r="U70" s="592"/>
      <c r="V70" s="593"/>
      <c r="W70" s="601" t="s">
        <v>85</v>
      </c>
      <c r="X70" s="601"/>
      <c r="Y70" s="601"/>
      <c r="Z70" s="601"/>
      <c r="AA70" s="601"/>
      <c r="AB70" s="601"/>
      <c r="AC70" s="601"/>
      <c r="AD70" s="686" t="s">
        <v>94</v>
      </c>
      <c r="AE70" s="687"/>
      <c r="AF70" s="680"/>
      <c r="AG70" s="681"/>
      <c r="AH70" s="681" t="s">
        <v>77</v>
      </c>
      <c r="AI70" s="681"/>
      <c r="AJ70" s="681"/>
      <c r="AK70" s="682"/>
      <c r="AL70" s="681"/>
      <c r="AM70" s="681" t="s">
        <v>77</v>
      </c>
      <c r="AN70" s="681"/>
      <c r="AO70" s="683"/>
      <c r="AP70" s="123"/>
      <c r="AQ70" s="123"/>
      <c r="AR70" s="123"/>
      <c r="AS70" s="123"/>
      <c r="AT70" s="123"/>
      <c r="AU70" s="123"/>
      <c r="AV70" s="123"/>
      <c r="AW70" s="123"/>
      <c r="AX70" s="123"/>
      <c r="AY70" s="123"/>
      <c r="AZ70" s="123"/>
      <c r="BA70" s="123"/>
      <c r="BB70" s="123"/>
      <c r="BC70" s="123"/>
      <c r="BD70" s="123"/>
      <c r="BE70" s="123"/>
      <c r="BF70" s="123"/>
      <c r="BG70" s="123"/>
      <c r="BH70" s="123"/>
      <c r="BI70" s="123"/>
      <c r="BJ70" s="123"/>
      <c r="BK70" s="123"/>
      <c r="BL70" s="123"/>
      <c r="BM70" s="123"/>
      <c r="BN70" s="123"/>
      <c r="BO70" s="123"/>
      <c r="BP70" s="123"/>
      <c r="BQ70" s="123"/>
      <c r="BR70" s="123"/>
      <c r="BS70" s="123"/>
      <c r="BT70" s="123"/>
      <c r="BU70" s="123"/>
      <c r="BV70" s="123"/>
      <c r="BW70" s="123"/>
      <c r="BX70" s="123"/>
      <c r="BY70" s="123"/>
      <c r="BZ70" s="123"/>
      <c r="CA70" s="123"/>
      <c r="CC70" s="205"/>
      <c r="CD70" s="206"/>
      <c r="CE70" s="206"/>
      <c r="CF70" s="206"/>
      <c r="CG70" s="206"/>
      <c r="CH70" s="206"/>
      <c r="CI70" s="206"/>
      <c r="CJ70" s="206"/>
      <c r="CK70" s="206"/>
      <c r="CL70" s="206"/>
      <c r="CM70" s="206"/>
      <c r="CN70" s="206"/>
      <c r="CO70" s="206"/>
      <c r="CP70" s="206"/>
      <c r="CQ70" s="206"/>
      <c r="CR70" s="206"/>
      <c r="CS70" s="206"/>
      <c r="CT70" s="206"/>
      <c r="CU70" s="206"/>
      <c r="CV70" s="207"/>
      <c r="CW70" s="85"/>
      <c r="CX70" s="85"/>
      <c r="CY70" s="85"/>
      <c r="CZ70" s="85"/>
      <c r="DA70" s="85"/>
      <c r="DB70" s="85"/>
      <c r="DC70" s="85"/>
      <c r="DD70" s="85"/>
      <c r="DE70" s="84"/>
      <c r="DF70" s="1"/>
      <c r="DG70" s="1"/>
      <c r="DH70" s="1"/>
      <c r="DM70" s="13"/>
      <c r="DN70" s="17"/>
      <c r="DO70" s="13"/>
      <c r="DP70" s="31" t="s">
        <v>728</v>
      </c>
      <c r="DQ70" s="378" t="str">
        <f>IF(AA41="","FALSE","TRUE")</f>
        <v>FALSE</v>
      </c>
      <c r="DR70" s="13"/>
      <c r="DS70" s="11">
        <f t="shared" si="1"/>
        <v>0</v>
      </c>
      <c r="DT70" s="12"/>
      <c r="DU70" s="28"/>
    </row>
    <row r="71" spans="1:125" ht="16.5" customHeight="1" x14ac:dyDescent="0.15">
      <c r="A71" s="632"/>
      <c r="B71" s="633"/>
      <c r="C71" s="254"/>
      <c r="D71" s="665" t="s">
        <v>163</v>
      </c>
      <c r="E71" s="536"/>
      <c r="F71" s="536"/>
      <c r="G71" s="536"/>
      <c r="H71" s="536"/>
      <c r="I71" s="536"/>
      <c r="J71" s="536"/>
      <c r="K71" s="600" t="s">
        <v>82</v>
      </c>
      <c r="L71" s="659"/>
      <c r="M71" s="597"/>
      <c r="N71" s="595"/>
      <c r="O71" s="595"/>
      <c r="P71" s="595"/>
      <c r="Q71" s="595"/>
      <c r="R71" s="594"/>
      <c r="S71" s="595"/>
      <c r="T71" s="595"/>
      <c r="U71" s="595"/>
      <c r="V71" s="596"/>
      <c r="W71" s="857" t="s">
        <v>81</v>
      </c>
      <c r="X71" s="858"/>
      <c r="Y71" s="858"/>
      <c r="Z71" s="858"/>
      <c r="AA71" s="858"/>
      <c r="AB71" s="858"/>
      <c r="AC71" s="858"/>
      <c r="AD71" s="858"/>
      <c r="AE71" s="858"/>
      <c r="AF71" s="858"/>
      <c r="AG71" s="858"/>
      <c r="AH71" s="858"/>
      <c r="AI71" s="858"/>
      <c r="AJ71" s="858"/>
      <c r="AK71" s="858"/>
      <c r="AL71" s="858"/>
      <c r="AM71" s="858"/>
      <c r="AN71" s="858"/>
      <c r="AO71" s="859"/>
      <c r="AP71" s="110"/>
      <c r="AQ71" s="110"/>
      <c r="AR71" s="110"/>
      <c r="AS71" s="110"/>
      <c r="AT71" s="110"/>
      <c r="AU71" s="110"/>
      <c r="AV71" s="110"/>
      <c r="AW71" s="110"/>
      <c r="AX71" s="110"/>
      <c r="AY71" s="110"/>
      <c r="AZ71" s="110"/>
      <c r="BA71" s="110"/>
      <c r="BB71" s="110"/>
      <c r="BC71" s="110"/>
      <c r="BD71" s="110"/>
      <c r="BE71" s="110"/>
      <c r="BF71" s="110"/>
      <c r="BG71" s="110"/>
      <c r="BH71" s="110"/>
      <c r="BI71" s="110"/>
      <c r="BJ71" s="110"/>
      <c r="BK71" s="110"/>
      <c r="BL71" s="110"/>
      <c r="BM71" s="110"/>
      <c r="BN71" s="110"/>
      <c r="BO71" s="110"/>
      <c r="BP71" s="110"/>
      <c r="BQ71" s="110"/>
      <c r="BR71" s="110"/>
      <c r="BS71" s="110"/>
      <c r="BT71" s="110"/>
      <c r="BU71" s="110"/>
      <c r="BV71" s="110"/>
      <c r="BW71" s="110"/>
      <c r="BX71" s="110"/>
      <c r="BY71" s="110"/>
      <c r="BZ71" s="110"/>
      <c r="CA71" s="110"/>
      <c r="CC71" s="205"/>
      <c r="CD71" s="206"/>
      <c r="CE71" s="206"/>
      <c r="CF71" s="206"/>
      <c r="CG71" s="206"/>
      <c r="CH71" s="206"/>
      <c r="CI71" s="206"/>
      <c r="CJ71" s="206"/>
      <c r="CK71" s="206"/>
      <c r="CL71" s="206"/>
      <c r="CM71" s="206"/>
      <c r="CN71" s="206"/>
      <c r="CO71" s="206"/>
      <c r="CP71" s="206"/>
      <c r="CQ71" s="206"/>
      <c r="CR71" s="206"/>
      <c r="CS71" s="206"/>
      <c r="CT71" s="206"/>
      <c r="CU71" s="206"/>
      <c r="CV71" s="207"/>
      <c r="CW71" s="85"/>
      <c r="CX71" s="85"/>
      <c r="CY71" s="85"/>
      <c r="CZ71" s="85"/>
      <c r="DA71" s="85"/>
      <c r="DB71" s="85"/>
      <c r="DC71" s="85"/>
      <c r="DD71" s="85"/>
      <c r="DE71" s="84"/>
      <c r="DF71" s="1"/>
      <c r="DG71" s="1"/>
      <c r="DH71" s="1"/>
      <c r="DM71" s="13"/>
      <c r="DN71" s="17"/>
      <c r="DO71" s="13"/>
      <c r="DP71" s="31" t="s">
        <v>729</v>
      </c>
      <c r="DQ71" s="378" t="str">
        <f>IF(AG41="","FALSE","TRUE")</f>
        <v>FALSE</v>
      </c>
      <c r="DR71" s="13"/>
      <c r="DS71" s="11">
        <f t="shared" si="1"/>
        <v>0</v>
      </c>
      <c r="DT71" s="11" t="str">
        <f>IF(AND(DS71=0,DS72=0),"やせ（男女）未",IF(AND(DS71=1,DS72=0),"やせ（女）未",IF(AND(DS71=0,DS72=1),"やせ（男）未","")))</f>
        <v>やせ（男女）未</v>
      </c>
      <c r="DU71" s="79" t="s">
        <v>744</v>
      </c>
    </row>
    <row r="72" spans="1:125" ht="16.5" customHeight="1" x14ac:dyDescent="0.15">
      <c r="A72" s="632"/>
      <c r="B72" s="633"/>
      <c r="C72" s="254"/>
      <c r="D72" s="665" t="s">
        <v>164</v>
      </c>
      <c r="E72" s="536"/>
      <c r="F72" s="536"/>
      <c r="G72" s="536"/>
      <c r="H72" s="536"/>
      <c r="I72" s="536"/>
      <c r="J72" s="536"/>
      <c r="K72" s="600" t="s">
        <v>82</v>
      </c>
      <c r="L72" s="659"/>
      <c r="M72" s="597"/>
      <c r="N72" s="595"/>
      <c r="O72" s="595"/>
      <c r="P72" s="595"/>
      <c r="Q72" s="595"/>
      <c r="R72" s="594"/>
      <c r="S72" s="595"/>
      <c r="T72" s="595"/>
      <c r="U72" s="595"/>
      <c r="V72" s="596"/>
      <c r="W72" s="860"/>
      <c r="X72" s="861"/>
      <c r="Y72" s="861"/>
      <c r="Z72" s="861"/>
      <c r="AA72" s="861"/>
      <c r="AB72" s="861"/>
      <c r="AC72" s="861"/>
      <c r="AD72" s="861"/>
      <c r="AE72" s="861"/>
      <c r="AF72" s="861"/>
      <c r="AG72" s="861"/>
      <c r="AH72" s="861"/>
      <c r="AI72" s="861"/>
      <c r="AJ72" s="861"/>
      <c r="AK72" s="861"/>
      <c r="AL72" s="861"/>
      <c r="AM72" s="861"/>
      <c r="AN72" s="861"/>
      <c r="AO72" s="862"/>
      <c r="AP72" s="110"/>
      <c r="AQ72" s="110"/>
      <c r="AR72" s="110"/>
      <c r="AS72" s="110"/>
      <c r="AT72" s="110"/>
      <c r="AU72" s="110"/>
      <c r="AV72" s="110"/>
      <c r="AW72" s="110"/>
      <c r="AX72" s="110"/>
      <c r="AY72" s="110"/>
      <c r="AZ72" s="110"/>
      <c r="BA72" s="110"/>
      <c r="BB72" s="110"/>
      <c r="BC72" s="110"/>
      <c r="BD72" s="110"/>
      <c r="BE72" s="110"/>
      <c r="BF72" s="110"/>
      <c r="BG72" s="110"/>
      <c r="BH72" s="110"/>
      <c r="BI72" s="110"/>
      <c r="BJ72" s="110"/>
      <c r="BK72" s="110"/>
      <c r="BL72" s="110"/>
      <c r="BM72" s="110"/>
      <c r="BN72" s="110"/>
      <c r="BO72" s="110"/>
      <c r="BP72" s="110"/>
      <c r="BQ72" s="110"/>
      <c r="BR72" s="110"/>
      <c r="BS72" s="110"/>
      <c r="BT72" s="110"/>
      <c r="BU72" s="110"/>
      <c r="BV72" s="110"/>
      <c r="BW72" s="110"/>
      <c r="BX72" s="110"/>
      <c r="BY72" s="110"/>
      <c r="BZ72" s="110"/>
      <c r="CA72" s="110"/>
      <c r="CC72" s="205"/>
      <c r="CD72" s="215"/>
      <c r="CE72" s="215"/>
      <c r="CF72" s="215"/>
      <c r="CG72" s="215"/>
      <c r="CH72" s="215"/>
      <c r="CI72" s="215"/>
      <c r="CJ72" s="215"/>
      <c r="CK72" s="215"/>
      <c r="CL72" s="215"/>
      <c r="CM72" s="215"/>
      <c r="CN72" s="215"/>
      <c r="CO72" s="215"/>
      <c r="CP72" s="215"/>
      <c r="CQ72" s="215"/>
      <c r="CR72" s="215"/>
      <c r="CS72" s="215"/>
      <c r="CT72" s="215"/>
      <c r="CU72" s="215"/>
      <c r="CV72" s="216"/>
      <c r="CW72" s="85"/>
      <c r="CX72" s="85"/>
      <c r="CY72" s="85"/>
      <c r="CZ72" s="85"/>
      <c r="DA72" s="85"/>
      <c r="DB72" s="85"/>
      <c r="DC72" s="85"/>
      <c r="DD72" s="85"/>
      <c r="DE72" s="84"/>
      <c r="DF72" s="1"/>
      <c r="DG72" s="1"/>
      <c r="DH72" s="1"/>
      <c r="DM72" s="13"/>
      <c r="DN72" s="17"/>
      <c r="DO72" s="14"/>
      <c r="DP72" s="31" t="s">
        <v>730</v>
      </c>
      <c r="DQ72" s="378" t="str">
        <f>IF(AJ41="","FALSE","TRUE")</f>
        <v>FALSE</v>
      </c>
      <c r="DR72" s="13"/>
      <c r="DS72" s="11">
        <f t="shared" si="1"/>
        <v>0</v>
      </c>
      <c r="DT72" s="12"/>
      <c r="DU72" s="28"/>
    </row>
    <row r="73" spans="1:125" ht="16.5" customHeight="1" thickBot="1" x14ac:dyDescent="0.2">
      <c r="A73" s="634"/>
      <c r="B73" s="635"/>
      <c r="C73" s="254"/>
      <c r="D73" s="672" t="s">
        <v>165</v>
      </c>
      <c r="E73" s="673"/>
      <c r="F73" s="673"/>
      <c r="G73" s="673"/>
      <c r="H73" s="673"/>
      <c r="I73" s="673"/>
      <c r="J73" s="673"/>
      <c r="K73" s="662" t="s">
        <v>82</v>
      </c>
      <c r="L73" s="663"/>
      <c r="M73" s="598"/>
      <c r="N73" s="599"/>
      <c r="O73" s="599"/>
      <c r="P73" s="599"/>
      <c r="Q73" s="599"/>
      <c r="R73" s="684"/>
      <c r="S73" s="599"/>
      <c r="T73" s="599"/>
      <c r="U73" s="599"/>
      <c r="V73" s="685"/>
      <c r="W73" s="863"/>
      <c r="X73" s="864"/>
      <c r="Y73" s="864"/>
      <c r="Z73" s="864"/>
      <c r="AA73" s="864"/>
      <c r="AB73" s="864"/>
      <c r="AC73" s="864"/>
      <c r="AD73" s="864"/>
      <c r="AE73" s="864"/>
      <c r="AF73" s="864"/>
      <c r="AG73" s="864"/>
      <c r="AH73" s="864"/>
      <c r="AI73" s="864"/>
      <c r="AJ73" s="864"/>
      <c r="AK73" s="864"/>
      <c r="AL73" s="864"/>
      <c r="AM73" s="864"/>
      <c r="AN73" s="864"/>
      <c r="AO73" s="865"/>
      <c r="AP73" s="110"/>
      <c r="AQ73" s="110"/>
      <c r="AR73" s="110"/>
      <c r="AS73" s="110"/>
      <c r="AT73" s="110"/>
      <c r="AU73" s="110"/>
      <c r="AV73" s="110"/>
      <c r="AW73" s="110"/>
      <c r="AX73" s="110"/>
      <c r="AY73" s="110"/>
      <c r="AZ73" s="110"/>
      <c r="BA73" s="110"/>
      <c r="BB73" s="110"/>
      <c r="BC73" s="110"/>
      <c r="BD73" s="110"/>
      <c r="BE73" s="110"/>
      <c r="BF73" s="110"/>
      <c r="BG73" s="110"/>
      <c r="BH73" s="110"/>
      <c r="BI73" s="110"/>
      <c r="BJ73" s="110"/>
      <c r="BK73" s="110"/>
      <c r="BL73" s="110"/>
      <c r="BM73" s="110"/>
      <c r="BN73" s="110"/>
      <c r="BO73" s="110"/>
      <c r="BP73" s="110"/>
      <c r="BQ73" s="110"/>
      <c r="BR73" s="110"/>
      <c r="BS73" s="110"/>
      <c r="BT73" s="110"/>
      <c r="BU73" s="110"/>
      <c r="BV73" s="110"/>
      <c r="BW73" s="110"/>
      <c r="BX73" s="110"/>
      <c r="BY73" s="110"/>
      <c r="BZ73" s="110"/>
      <c r="CA73" s="110"/>
      <c r="CC73" s="209"/>
      <c r="CD73" s="210"/>
      <c r="CE73" s="210"/>
      <c r="CF73" s="210"/>
      <c r="CG73" s="210"/>
      <c r="CH73" s="210"/>
      <c r="CI73" s="210"/>
      <c r="CJ73" s="210"/>
      <c r="CK73" s="210"/>
      <c r="CL73" s="210"/>
      <c r="CM73" s="210"/>
      <c r="CN73" s="210"/>
      <c r="CO73" s="210"/>
      <c r="CP73" s="210"/>
      <c r="CQ73" s="210"/>
      <c r="CR73" s="210"/>
      <c r="CS73" s="210"/>
      <c r="CT73" s="210"/>
      <c r="CU73" s="210"/>
      <c r="CV73" s="211"/>
      <c r="CW73" s="85"/>
      <c r="CX73" s="85"/>
      <c r="CY73" s="1"/>
      <c r="CZ73" s="85"/>
      <c r="DA73" s="85"/>
      <c r="DB73" s="85"/>
      <c r="DC73" s="85"/>
      <c r="DD73" s="85"/>
      <c r="DE73" s="84"/>
      <c r="DF73" s="1"/>
      <c r="DG73" s="1"/>
      <c r="DH73" s="1"/>
      <c r="DM73" s="13"/>
      <c r="DN73" s="17"/>
      <c r="DO73" s="12" t="s">
        <v>738</v>
      </c>
      <c r="DP73" s="32" t="s">
        <v>726</v>
      </c>
      <c r="DQ73" s="378" t="str">
        <f>IF(L42="","FALSE","TRUE")</f>
        <v>FALSE</v>
      </c>
      <c r="DR73" s="13"/>
      <c r="DS73" s="11">
        <f t="shared" si="1"/>
        <v>0</v>
      </c>
      <c r="DT73" s="11" t="str">
        <f>IF(AND(DS73=0,DS74=0),"70歳以上（男女）未入力",IF(AND(DS73=1,DS74=0),"70歳以上（女）未入力",IF(AND(DS73=0,DS74=1),"70歳以上（男）未入力","")))</f>
        <v>70歳以上（男女）未入力</v>
      </c>
      <c r="DU73" s="79" t="s">
        <v>744</v>
      </c>
    </row>
    <row r="74" spans="1:125" ht="16.5" customHeight="1" x14ac:dyDescent="0.15">
      <c r="A74" s="630" t="s">
        <v>107</v>
      </c>
      <c r="B74" s="631"/>
      <c r="C74" s="624" t="s">
        <v>822</v>
      </c>
      <c r="D74" s="624"/>
      <c r="E74" s="624"/>
      <c r="F74" s="624"/>
      <c r="G74" s="624"/>
      <c r="H74" s="624"/>
      <c r="I74" s="624"/>
      <c r="J74" s="624"/>
      <c r="K74" s="287"/>
      <c r="L74" s="287"/>
      <c r="M74" s="287" t="s">
        <v>105</v>
      </c>
      <c r="N74" s="287"/>
      <c r="O74" s="287"/>
      <c r="P74" s="287"/>
      <c r="Q74" s="287"/>
      <c r="R74" s="287"/>
      <c r="S74" s="287"/>
      <c r="T74" s="287"/>
      <c r="U74" s="287" t="s">
        <v>103</v>
      </c>
      <c r="V74" s="287"/>
      <c r="W74" s="287"/>
      <c r="X74" s="287" t="s">
        <v>96</v>
      </c>
      <c r="Y74" s="287"/>
      <c r="Z74" s="287"/>
      <c r="AA74" s="287"/>
      <c r="AB74" s="287"/>
      <c r="AC74" s="287"/>
      <c r="AD74" s="287"/>
      <c r="AE74" s="287"/>
      <c r="AF74" s="287"/>
      <c r="AG74" s="287" t="s">
        <v>106</v>
      </c>
      <c r="AH74" s="287"/>
      <c r="AI74" s="287"/>
      <c r="AJ74" s="287"/>
      <c r="AK74" s="287"/>
      <c r="AL74" s="287"/>
      <c r="AM74" s="287"/>
      <c r="AN74" s="287"/>
      <c r="AO74" s="289"/>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C74" s="212"/>
      <c r="CD74" s="219" t="str">
        <f>$DT$107</f>
        <v>No.10 未入力</v>
      </c>
      <c r="CE74" s="213"/>
      <c r="CF74" s="213"/>
      <c r="CG74" s="213"/>
      <c r="CH74" s="213"/>
      <c r="CI74" s="213"/>
      <c r="CJ74" s="213"/>
      <c r="CK74" s="213"/>
      <c r="CL74" s="213"/>
      <c r="CM74" s="213"/>
      <c r="CN74" s="213"/>
      <c r="CO74" s="213"/>
      <c r="CP74" s="206"/>
      <c r="CQ74" s="206"/>
      <c r="CR74" s="206"/>
      <c r="CS74" s="206"/>
      <c r="CT74" s="206"/>
      <c r="CU74" s="206"/>
      <c r="CV74" s="207"/>
      <c r="CW74" s="85"/>
      <c r="CX74" s="85"/>
      <c r="CY74" s="85"/>
      <c r="CZ74" s="85"/>
      <c r="DA74" s="85"/>
      <c r="DB74" s="85"/>
      <c r="DC74" s="85"/>
      <c r="DD74" s="85"/>
      <c r="DE74" s="84"/>
      <c r="DF74" s="1"/>
      <c r="DG74" s="1"/>
      <c r="DH74" s="1"/>
      <c r="DM74" s="13"/>
      <c r="DN74" s="17"/>
      <c r="DO74" s="13"/>
      <c r="DP74" s="31" t="s">
        <v>725</v>
      </c>
      <c r="DQ74" s="378" t="str">
        <f>IF(P42="","FALSE","TRUE")</f>
        <v>FALSE</v>
      </c>
      <c r="DR74" s="13"/>
      <c r="DS74" s="11">
        <f t="shared" si="1"/>
        <v>0</v>
      </c>
      <c r="DT74" s="12"/>
      <c r="DU74" s="28"/>
    </row>
    <row r="75" spans="1:125" ht="16.5" customHeight="1" x14ac:dyDescent="0.15">
      <c r="A75" s="632"/>
      <c r="B75" s="633"/>
      <c r="C75" s="621"/>
      <c r="D75" s="621"/>
      <c r="E75" s="621"/>
      <c r="F75" s="621"/>
      <c r="G75" s="621"/>
      <c r="H75" s="621"/>
      <c r="I75" s="621"/>
      <c r="J75" s="621"/>
      <c r="K75" s="298"/>
      <c r="L75" s="288"/>
      <c r="M75" s="298" t="s">
        <v>101</v>
      </c>
      <c r="N75" s="301"/>
      <c r="O75" s="288"/>
      <c r="P75" s="288"/>
      <c r="Q75" s="288"/>
      <c r="R75" s="288"/>
      <c r="S75" s="288"/>
      <c r="T75" s="288"/>
      <c r="U75" s="288" t="s">
        <v>103</v>
      </c>
      <c r="V75" s="301" t="s">
        <v>35</v>
      </c>
      <c r="W75" s="302" t="s">
        <v>97</v>
      </c>
      <c r="X75" s="288"/>
      <c r="Y75" s="627"/>
      <c r="Z75" s="627"/>
      <c r="AA75" s="627"/>
      <c r="AB75" s="627"/>
      <c r="AC75" s="627"/>
      <c r="AD75" s="303" t="s">
        <v>98</v>
      </c>
      <c r="AE75" s="288"/>
      <c r="AF75" s="627"/>
      <c r="AG75" s="627"/>
      <c r="AH75" s="627"/>
      <c r="AI75" s="627"/>
      <c r="AJ75" s="627"/>
      <c r="AK75" s="627"/>
      <c r="AL75" s="627"/>
      <c r="AM75" s="627"/>
      <c r="AN75" s="627"/>
      <c r="AO75" s="293" t="s">
        <v>9</v>
      </c>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C75" s="205"/>
      <c r="CD75" s="208" t="str">
        <f>$DT$108</f>
        <v/>
      </c>
      <c r="CE75" s="206"/>
      <c r="CF75" s="206"/>
      <c r="CG75" s="206"/>
      <c r="CH75" s="206"/>
      <c r="CI75" s="206"/>
      <c r="CJ75" s="206"/>
      <c r="CK75" s="206"/>
      <c r="CL75" s="206"/>
      <c r="CM75" s="206"/>
      <c r="CN75" s="206"/>
      <c r="CO75" s="206"/>
      <c r="CP75" s="206"/>
      <c r="CQ75" s="206"/>
      <c r="CR75" s="206"/>
      <c r="CS75" s="206"/>
      <c r="CT75" s="206"/>
      <c r="CU75" s="206"/>
      <c r="CV75" s="207"/>
      <c r="CW75" s="85"/>
      <c r="CX75" s="85"/>
      <c r="CY75" s="85"/>
      <c r="CZ75" s="85"/>
      <c r="DA75" s="85"/>
      <c r="DB75" s="85"/>
      <c r="DC75" s="85"/>
      <c r="DD75" s="85"/>
      <c r="DE75" s="84"/>
      <c r="DF75" s="1"/>
      <c r="DG75" s="1"/>
      <c r="DH75" s="1"/>
      <c r="DM75" s="13"/>
      <c r="DN75" s="17"/>
      <c r="DO75" s="13"/>
      <c r="DP75" s="31" t="s">
        <v>727</v>
      </c>
      <c r="DQ75" s="378" t="str">
        <f>IF(X42="","FALSE","TRUE")</f>
        <v>FALSE</v>
      </c>
      <c r="DR75" s="13"/>
      <c r="DS75" s="11">
        <f t="shared" si="1"/>
        <v>0</v>
      </c>
      <c r="DT75" s="11" t="str">
        <f>IF(AND(DS75=0,DS76=0),"肥満（男女）未",IF(AND(DS75=1,DS76=0),"肥満（女）未",IF(AND(DS75=0,DS76=1),"肥満（男）未","")))</f>
        <v>肥満（男女）未</v>
      </c>
      <c r="DU75" s="79" t="s">
        <v>744</v>
      </c>
    </row>
    <row r="76" spans="1:125" ht="16.5" customHeight="1" x14ac:dyDescent="0.15">
      <c r="A76" s="632"/>
      <c r="B76" s="633"/>
      <c r="C76" s="621"/>
      <c r="D76" s="621"/>
      <c r="E76" s="621"/>
      <c r="F76" s="621"/>
      <c r="G76" s="621"/>
      <c r="H76" s="621"/>
      <c r="I76" s="621"/>
      <c r="J76" s="621"/>
      <c r="K76" s="288"/>
      <c r="L76" s="288"/>
      <c r="M76" s="288" t="s">
        <v>99</v>
      </c>
      <c r="N76" s="288"/>
      <c r="O76" s="288"/>
      <c r="P76" s="627"/>
      <c r="Q76" s="627"/>
      <c r="R76" s="627"/>
      <c r="S76" s="627"/>
      <c r="T76" s="627"/>
      <c r="U76" s="627"/>
      <c r="V76" s="627"/>
      <c r="W76" s="627"/>
      <c r="X76" s="627"/>
      <c r="Y76" s="627"/>
      <c r="Z76" s="627"/>
      <c r="AA76" s="627"/>
      <c r="AB76" s="627"/>
      <c r="AC76" s="627"/>
      <c r="AD76" s="627"/>
      <c r="AE76" s="627"/>
      <c r="AF76" s="627"/>
      <c r="AG76" s="627"/>
      <c r="AH76" s="627"/>
      <c r="AI76" s="627"/>
      <c r="AJ76" s="627"/>
      <c r="AK76" s="627"/>
      <c r="AL76" s="627"/>
      <c r="AM76" s="627"/>
      <c r="AN76" s="627"/>
      <c r="AO76" s="293" t="s">
        <v>9</v>
      </c>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C76" s="205"/>
      <c r="CD76" s="208" t="str">
        <f>$DT$109</f>
        <v/>
      </c>
      <c r="CE76" s="206"/>
      <c r="CF76" s="206"/>
      <c r="CG76" s="206"/>
      <c r="CH76" s="206"/>
      <c r="CI76" s="206"/>
      <c r="CJ76" s="206"/>
      <c r="CK76" s="206"/>
      <c r="CL76" s="206"/>
      <c r="CM76" s="206"/>
      <c r="CN76" s="206"/>
      <c r="CO76" s="206"/>
      <c r="CP76" s="206"/>
      <c r="CQ76" s="206"/>
      <c r="CR76" s="206"/>
      <c r="CS76" s="206"/>
      <c r="CT76" s="206"/>
      <c r="CU76" s="206"/>
      <c r="CV76" s="207"/>
      <c r="CW76" s="85"/>
      <c r="CX76" s="85"/>
      <c r="CY76" s="85"/>
      <c r="CZ76" s="85"/>
      <c r="DA76" s="85"/>
      <c r="DB76" s="85"/>
      <c r="DC76" s="85"/>
      <c r="DD76" s="85"/>
      <c r="DE76" s="84"/>
      <c r="DF76" s="1"/>
      <c r="DG76" s="1"/>
      <c r="DH76" s="1"/>
      <c r="DM76" s="13"/>
      <c r="DN76" s="17"/>
      <c r="DO76" s="13"/>
      <c r="DP76" s="31" t="s">
        <v>728</v>
      </c>
      <c r="DQ76" s="378" t="str">
        <f>IF(AA42="","FALSE","TRUE")</f>
        <v>FALSE</v>
      </c>
      <c r="DR76" s="13"/>
      <c r="DS76" s="11">
        <f t="shared" si="1"/>
        <v>0</v>
      </c>
      <c r="DT76" s="12"/>
      <c r="DU76" s="28"/>
    </row>
    <row r="77" spans="1:125" ht="16.5" customHeight="1" thickBot="1" x14ac:dyDescent="0.2">
      <c r="A77" s="632"/>
      <c r="B77" s="633"/>
      <c r="C77" s="622"/>
      <c r="D77" s="622"/>
      <c r="E77" s="622"/>
      <c r="F77" s="622"/>
      <c r="G77" s="622"/>
      <c r="H77" s="622"/>
      <c r="I77" s="622"/>
      <c r="J77" s="622"/>
      <c r="K77" s="290"/>
      <c r="L77" s="290"/>
      <c r="M77" s="290" t="s">
        <v>100</v>
      </c>
      <c r="N77" s="290"/>
      <c r="O77" s="290"/>
      <c r="P77" s="290"/>
      <c r="Q77" s="290"/>
      <c r="R77" s="290"/>
      <c r="S77" s="290"/>
      <c r="T77" s="290"/>
      <c r="U77" s="290"/>
      <c r="V77" s="290"/>
      <c r="W77" s="290"/>
      <c r="X77" s="290"/>
      <c r="Y77" s="290"/>
      <c r="Z77" s="290"/>
      <c r="AA77" s="290"/>
      <c r="AB77" s="290"/>
      <c r="AC77" s="290"/>
      <c r="AD77" s="290"/>
      <c r="AE77" s="290"/>
      <c r="AF77" s="290"/>
      <c r="AG77" s="290"/>
      <c r="AH77" s="290"/>
      <c r="AI77" s="290"/>
      <c r="AJ77" s="290"/>
      <c r="AK77" s="290"/>
      <c r="AL77" s="290"/>
      <c r="AM77" s="290"/>
      <c r="AN77" s="290"/>
      <c r="AO77" s="286"/>
      <c r="AP77" s="5"/>
      <c r="AQ77" s="5"/>
      <c r="AR77" s="5"/>
      <c r="AS77" s="5"/>
      <c r="AT77" s="5"/>
      <c r="AU77" s="5"/>
      <c r="AV77" s="5"/>
      <c r="AW77" s="5"/>
      <c r="AX77" s="5"/>
      <c r="AY77" s="5"/>
      <c r="AZ77" s="5"/>
      <c r="BA77" s="5"/>
      <c r="BB77" s="5"/>
      <c r="BC77" s="5"/>
      <c r="BD77" s="5"/>
      <c r="BE77" s="5"/>
      <c r="BF77" s="5"/>
      <c r="BG77" s="5"/>
      <c r="BH77" s="5"/>
      <c r="BI77" s="5"/>
      <c r="BJ77" s="5"/>
      <c r="BK77" s="5"/>
      <c r="BL77" s="5"/>
      <c r="BM77" s="5"/>
      <c r="BN77" s="5"/>
      <c r="BO77" s="5"/>
      <c r="BP77" s="5"/>
      <c r="BQ77" s="5"/>
      <c r="BR77" s="5"/>
      <c r="BS77" s="5"/>
      <c r="BT77" s="5"/>
      <c r="BU77" s="5"/>
      <c r="BV77" s="5"/>
      <c r="BW77" s="5"/>
      <c r="BX77" s="5"/>
      <c r="BY77" s="5"/>
      <c r="BZ77" s="5"/>
      <c r="CA77" s="5"/>
      <c r="CC77" s="209"/>
      <c r="CD77" s="220" t="str">
        <f>$DT$110</f>
        <v/>
      </c>
      <c r="CE77" s="210"/>
      <c r="CF77" s="210"/>
      <c r="CG77" s="210"/>
      <c r="CH77" s="210"/>
      <c r="CI77" s="210"/>
      <c r="CJ77" s="210"/>
      <c r="CK77" s="210"/>
      <c r="CL77" s="210"/>
      <c r="CM77" s="210"/>
      <c r="CN77" s="210"/>
      <c r="CO77" s="210"/>
      <c r="CP77" s="210"/>
      <c r="CQ77" s="210"/>
      <c r="CR77" s="210"/>
      <c r="CS77" s="210"/>
      <c r="CT77" s="210"/>
      <c r="CU77" s="210"/>
      <c r="CV77" s="211"/>
      <c r="CW77" s="85"/>
      <c r="CX77" s="85"/>
      <c r="CY77" s="85"/>
      <c r="CZ77" s="85"/>
      <c r="DA77" s="85"/>
      <c r="DB77" s="85"/>
      <c r="DC77" s="85"/>
      <c r="DD77" s="85"/>
      <c r="DE77" s="84"/>
      <c r="DF77" s="1"/>
      <c r="DG77" s="1"/>
      <c r="DH77" s="1"/>
      <c r="DM77" s="13"/>
      <c r="DN77" s="17"/>
      <c r="DO77" s="13"/>
      <c r="DP77" s="31" t="s">
        <v>729</v>
      </c>
      <c r="DQ77" s="378" t="str">
        <f>IF(AG42="","FALSE","TRUE")</f>
        <v>FALSE</v>
      </c>
      <c r="DR77" s="13"/>
      <c r="DS77" s="11">
        <f t="shared" si="1"/>
        <v>0</v>
      </c>
      <c r="DT77" s="11" t="str">
        <f>IF(AND(DS77=0,DS78=0),"やせ（男女）未",IF(AND(DS77=1,DS78=0),"やせ（女）未",IF(AND(DS77=0,DS78=1),"やせ（男）未","")))</f>
        <v>やせ（男女）未</v>
      </c>
      <c r="DU77" s="79" t="s">
        <v>744</v>
      </c>
    </row>
    <row r="78" spans="1:125" ht="16.5" customHeight="1" x14ac:dyDescent="0.15">
      <c r="A78" s="632"/>
      <c r="B78" s="633"/>
      <c r="C78" s="625" t="s">
        <v>841</v>
      </c>
      <c r="D78" s="625"/>
      <c r="E78" s="625"/>
      <c r="F78" s="625"/>
      <c r="G78" s="625"/>
      <c r="H78" s="625"/>
      <c r="I78" s="625"/>
      <c r="J78" s="625"/>
      <c r="K78" s="287"/>
      <c r="L78" s="287"/>
      <c r="M78" s="287" t="s">
        <v>108</v>
      </c>
      <c r="N78" s="287"/>
      <c r="O78" s="287"/>
      <c r="P78" s="287"/>
      <c r="Q78" s="287"/>
      <c r="R78" s="287"/>
      <c r="S78" s="287"/>
      <c r="T78" s="287"/>
      <c r="U78" s="287" t="s">
        <v>102</v>
      </c>
      <c r="V78" s="287"/>
      <c r="W78" s="287"/>
      <c r="X78" s="287" t="s">
        <v>109</v>
      </c>
      <c r="Y78" s="287"/>
      <c r="Z78" s="287"/>
      <c r="AA78" s="287"/>
      <c r="AB78" s="287"/>
      <c r="AC78" s="287"/>
      <c r="AD78" s="287"/>
      <c r="AE78" s="287"/>
      <c r="AF78" s="287" t="s">
        <v>113</v>
      </c>
      <c r="AG78" s="287"/>
      <c r="AH78" s="287"/>
      <c r="AI78" s="287"/>
      <c r="AJ78" s="287"/>
      <c r="AK78" s="287"/>
      <c r="AL78" s="287"/>
      <c r="AM78" s="287"/>
      <c r="AN78" s="287"/>
      <c r="AO78" s="289"/>
      <c r="AP78" s="5"/>
      <c r="AQ78" s="5"/>
      <c r="AR78" s="5"/>
      <c r="AS78" s="5"/>
      <c r="AT78" s="5"/>
      <c r="AU78" s="5"/>
      <c r="AV78" s="5"/>
      <c r="AW78" s="5"/>
      <c r="AX78" s="5"/>
      <c r="AY78" s="5"/>
      <c r="AZ78" s="5"/>
      <c r="BA78" s="5"/>
      <c r="BB78" s="5"/>
      <c r="BC78" s="5"/>
      <c r="BD78" s="5"/>
      <c r="BE78" s="5"/>
      <c r="BF78" s="5"/>
      <c r="BG78" s="5"/>
      <c r="BH78" s="5"/>
      <c r="BI78" s="5"/>
      <c r="BJ78" s="5"/>
      <c r="BK78" s="5"/>
      <c r="BL78" s="5"/>
      <c r="BM78" s="5"/>
      <c r="BN78" s="5"/>
      <c r="BO78" s="5"/>
      <c r="BP78" s="5"/>
      <c r="BQ78" s="5"/>
      <c r="BR78" s="5"/>
      <c r="BS78" s="5"/>
      <c r="BT78" s="5"/>
      <c r="BU78" s="5"/>
      <c r="BV78" s="5"/>
      <c r="BW78" s="5"/>
      <c r="BX78" s="5"/>
      <c r="BY78" s="5"/>
      <c r="BZ78" s="5"/>
      <c r="CA78" s="5"/>
      <c r="CC78" s="212"/>
      <c r="CD78" s="219" t="str">
        <f>$DT$115</f>
        <v>No.11 未入力</v>
      </c>
      <c r="CE78" s="213"/>
      <c r="CF78" s="213"/>
      <c r="CG78" s="213"/>
      <c r="CH78" s="213"/>
      <c r="CI78" s="213"/>
      <c r="CJ78" s="213"/>
      <c r="CK78" s="213"/>
      <c r="CL78" s="213"/>
      <c r="CM78" s="213"/>
      <c r="CN78" s="213"/>
      <c r="CO78" s="213"/>
      <c r="CP78" s="206"/>
      <c r="CQ78" s="206"/>
      <c r="CR78" s="206"/>
      <c r="CS78" s="206"/>
      <c r="CT78" s="206"/>
      <c r="CU78" s="206"/>
      <c r="CV78" s="207"/>
      <c r="CW78" s="85"/>
      <c r="CX78" s="85"/>
      <c r="CY78" s="85"/>
      <c r="CZ78" s="85"/>
      <c r="DA78" s="85"/>
      <c r="DB78" s="85"/>
      <c r="DC78" s="85"/>
      <c r="DD78" s="85"/>
      <c r="DE78" s="84"/>
      <c r="DF78" s="1"/>
      <c r="DG78" s="1"/>
      <c r="DH78" s="1"/>
      <c r="DM78" s="13"/>
      <c r="DN78" s="17"/>
      <c r="DO78" s="14"/>
      <c r="DP78" s="31" t="s">
        <v>730</v>
      </c>
      <c r="DQ78" s="378" t="str">
        <f>IF(AJ42="","FALSE","TRUE")</f>
        <v>FALSE</v>
      </c>
      <c r="DR78" s="13"/>
      <c r="DS78" s="11">
        <f t="shared" si="1"/>
        <v>0</v>
      </c>
      <c r="DT78" s="12"/>
      <c r="DU78" s="28"/>
    </row>
    <row r="79" spans="1:125" ht="16.5" customHeight="1" x14ac:dyDescent="0.15">
      <c r="A79" s="632"/>
      <c r="B79" s="633"/>
      <c r="C79" s="621"/>
      <c r="D79" s="621"/>
      <c r="E79" s="621"/>
      <c r="F79" s="621"/>
      <c r="G79" s="621"/>
      <c r="H79" s="621"/>
      <c r="I79" s="621"/>
      <c r="J79" s="621"/>
      <c r="K79" s="288"/>
      <c r="L79" s="288"/>
      <c r="M79" s="288" t="s">
        <v>110</v>
      </c>
      <c r="N79" s="288"/>
      <c r="O79" s="288"/>
      <c r="P79" s="288"/>
      <c r="Q79" s="288"/>
      <c r="R79" s="288"/>
      <c r="S79" s="288"/>
      <c r="T79" s="288"/>
      <c r="U79" s="288" t="s">
        <v>103</v>
      </c>
      <c r="V79" s="304" t="s">
        <v>114</v>
      </c>
      <c r="W79" s="305" t="s">
        <v>115</v>
      </c>
      <c r="X79" s="306"/>
      <c r="Y79" s="306"/>
      <c r="Z79" s="679"/>
      <c r="AA79" s="679"/>
      <c r="AB79" s="679"/>
      <c r="AC79" s="305" t="s">
        <v>128</v>
      </c>
      <c r="AD79" s="304"/>
      <c r="AE79" s="304"/>
      <c r="AF79" s="304"/>
      <c r="AG79" s="304"/>
      <c r="AH79" s="304"/>
      <c r="AI79" s="304"/>
      <c r="AJ79" s="304"/>
      <c r="AK79" s="304"/>
      <c r="AL79" s="304"/>
      <c r="AM79" s="304"/>
      <c r="AN79" s="304"/>
      <c r="AO79" s="307"/>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5"/>
      <c r="CC79" s="205"/>
      <c r="CD79" s="208" t="str">
        <f>$DT$116</f>
        <v/>
      </c>
      <c r="CE79" s="206"/>
      <c r="CF79" s="206"/>
      <c r="CG79" s="206"/>
      <c r="CH79" s="206"/>
      <c r="CI79" s="206"/>
      <c r="CJ79" s="206"/>
      <c r="CK79" s="206"/>
      <c r="CL79" s="206"/>
      <c r="CM79" s="206"/>
      <c r="CN79" s="206"/>
      <c r="CO79" s="206"/>
      <c r="CP79" s="206"/>
      <c r="CQ79" s="206"/>
      <c r="CR79" s="206"/>
      <c r="CS79" s="206"/>
      <c r="CT79" s="206"/>
      <c r="CU79" s="206"/>
      <c r="CV79" s="207"/>
      <c r="CW79" s="1"/>
      <c r="CX79" s="85"/>
      <c r="CY79" s="85"/>
      <c r="CZ79" s="85"/>
      <c r="DA79" s="85"/>
      <c r="DB79" s="85"/>
      <c r="DC79" s="85"/>
      <c r="DD79" s="85"/>
      <c r="DE79" s="84"/>
      <c r="DF79" s="1"/>
      <c r="DG79" s="1"/>
      <c r="DH79" s="1"/>
      <c r="DM79" s="13"/>
      <c r="DN79" s="17"/>
      <c r="DO79" s="12" t="s">
        <v>739</v>
      </c>
      <c r="DP79" s="32" t="s">
        <v>726</v>
      </c>
      <c r="DQ79" s="378" t="str">
        <f>IF(L45="","FALSE","TRUE")</f>
        <v>FALSE</v>
      </c>
      <c r="DR79" s="13"/>
      <c r="DS79" s="11">
        <f t="shared" ref="DS79:DS84" si="5">IF(DQ79="TRUE",1,0)</f>
        <v>0</v>
      </c>
      <c r="DT79" s="11" t="str">
        <f>IF(AND(DS79=0,DS80=0),"昨年度（男女）未入力",IF(AND(DS79=1,DS80=0),"昨年度（女）未入力",IF(AND(DS79=0,DS80=1),"昨年度（男）未入力","")))</f>
        <v>昨年度（男女）未入力</v>
      </c>
      <c r="DU79" s="79" t="s">
        <v>744</v>
      </c>
    </row>
    <row r="80" spans="1:125" ht="16.5" customHeight="1" x14ac:dyDescent="0.15">
      <c r="A80" s="632"/>
      <c r="B80" s="633"/>
      <c r="C80" s="621"/>
      <c r="D80" s="621"/>
      <c r="E80" s="621"/>
      <c r="F80" s="621"/>
      <c r="G80" s="621"/>
      <c r="H80" s="621"/>
      <c r="I80" s="621"/>
      <c r="J80" s="621"/>
      <c r="K80" s="288"/>
      <c r="L80" s="288"/>
      <c r="M80" s="288" t="s">
        <v>111</v>
      </c>
      <c r="N80" s="288"/>
      <c r="O80" s="288"/>
      <c r="P80" s="303"/>
      <c r="Q80" s="288"/>
      <c r="R80" s="288"/>
      <c r="S80" s="288"/>
      <c r="T80" s="627"/>
      <c r="U80" s="627"/>
      <c r="V80" s="627"/>
      <c r="W80" s="627"/>
      <c r="X80" s="627"/>
      <c r="Y80" s="627"/>
      <c r="Z80" s="627"/>
      <c r="AA80" s="627"/>
      <c r="AB80" s="627"/>
      <c r="AC80" s="627"/>
      <c r="AD80" s="627"/>
      <c r="AE80" s="627"/>
      <c r="AF80" s="627"/>
      <c r="AG80" s="627"/>
      <c r="AH80" s="627"/>
      <c r="AI80" s="627"/>
      <c r="AJ80" s="627"/>
      <c r="AK80" s="627"/>
      <c r="AL80" s="627"/>
      <c r="AM80" s="627"/>
      <c r="AN80" s="627"/>
      <c r="AO80" s="293" t="s">
        <v>183</v>
      </c>
      <c r="AP80" s="5"/>
      <c r="AQ80" s="5"/>
      <c r="AR80" s="5"/>
      <c r="AS80" s="5"/>
      <c r="AT80" s="5"/>
      <c r="AU80" s="5"/>
      <c r="AV80" s="5"/>
      <c r="AW80" s="5"/>
      <c r="AX80" s="5"/>
      <c r="AY80" s="5"/>
      <c r="AZ80" s="5"/>
      <c r="BA80" s="5"/>
      <c r="BB80" s="5"/>
      <c r="BC80" s="5"/>
      <c r="BD80" s="5"/>
      <c r="BE80" s="5"/>
      <c r="BF80" s="5"/>
      <c r="BG80" s="5"/>
      <c r="BH80" s="5"/>
      <c r="BI80" s="5"/>
      <c r="BJ80" s="5"/>
      <c r="BK80" s="5"/>
      <c r="BL80" s="5"/>
      <c r="BM80" s="5"/>
      <c r="BN80" s="5"/>
      <c r="BO80" s="5"/>
      <c r="BP80" s="5"/>
      <c r="BQ80" s="5"/>
      <c r="BR80" s="5"/>
      <c r="BS80" s="5"/>
      <c r="BT80" s="5"/>
      <c r="BU80" s="5"/>
      <c r="BV80" s="5"/>
      <c r="BW80" s="5"/>
      <c r="BX80" s="5"/>
      <c r="BY80" s="5"/>
      <c r="BZ80" s="5"/>
      <c r="CA80" s="5"/>
      <c r="CC80" s="205"/>
      <c r="CD80" s="208" t="str">
        <f>$DT$117</f>
        <v/>
      </c>
      <c r="CE80" s="206"/>
      <c r="CF80" s="206"/>
      <c r="CG80" s="206"/>
      <c r="CH80" s="206"/>
      <c r="CI80" s="206"/>
      <c r="CJ80" s="206"/>
      <c r="CK80" s="206"/>
      <c r="CL80" s="206"/>
      <c r="CM80" s="206"/>
      <c r="CN80" s="206"/>
      <c r="CO80" s="206"/>
      <c r="CP80" s="206"/>
      <c r="CQ80" s="206"/>
      <c r="CR80" s="206"/>
      <c r="CS80" s="206"/>
      <c r="CT80" s="206"/>
      <c r="CU80" s="206"/>
      <c r="CV80" s="207"/>
      <c r="CW80" s="85"/>
      <c r="CX80" s="85"/>
      <c r="CY80" s="85"/>
      <c r="CZ80" s="85"/>
      <c r="DA80" s="85"/>
      <c r="DB80" s="85"/>
      <c r="DC80" s="85"/>
      <c r="DD80" s="85"/>
      <c r="DE80" s="84"/>
      <c r="DF80" s="1"/>
      <c r="DG80" s="1"/>
      <c r="DH80" s="1"/>
      <c r="DM80" s="13"/>
      <c r="DN80" s="17"/>
      <c r="DO80" s="13"/>
      <c r="DP80" s="31" t="s">
        <v>725</v>
      </c>
      <c r="DQ80" s="378" t="str">
        <f>IF(P45="","FALSE","TRUE")</f>
        <v>FALSE</v>
      </c>
      <c r="DR80" s="13"/>
      <c r="DS80" s="11">
        <f t="shared" si="5"/>
        <v>0</v>
      </c>
      <c r="DT80" s="12"/>
      <c r="DU80" s="28"/>
    </row>
    <row r="81" spans="1:125" ht="16.5" customHeight="1" thickBot="1" x14ac:dyDescent="0.2">
      <c r="A81" s="632"/>
      <c r="B81" s="633"/>
      <c r="C81" s="622"/>
      <c r="D81" s="622"/>
      <c r="E81" s="622"/>
      <c r="F81" s="622"/>
      <c r="G81" s="622"/>
      <c r="H81" s="622"/>
      <c r="I81" s="622"/>
      <c r="J81" s="622"/>
      <c r="K81" s="290"/>
      <c r="L81" s="290"/>
      <c r="M81" s="290" t="s">
        <v>112</v>
      </c>
      <c r="N81" s="290"/>
      <c r="O81" s="290"/>
      <c r="P81" s="290"/>
      <c r="Q81" s="290"/>
      <c r="R81" s="290"/>
      <c r="S81" s="290"/>
      <c r="T81" s="290"/>
      <c r="U81" s="290"/>
      <c r="V81" s="290"/>
      <c r="W81" s="290"/>
      <c r="X81" s="290"/>
      <c r="Y81" s="290"/>
      <c r="Z81" s="290"/>
      <c r="AA81" s="290"/>
      <c r="AB81" s="290"/>
      <c r="AC81" s="290"/>
      <c r="AD81" s="290"/>
      <c r="AE81" s="290"/>
      <c r="AF81" s="290"/>
      <c r="AG81" s="290"/>
      <c r="AH81" s="290"/>
      <c r="AI81" s="290"/>
      <c r="AJ81" s="290"/>
      <c r="AK81" s="290"/>
      <c r="AL81" s="290"/>
      <c r="AM81" s="290"/>
      <c r="AN81" s="290"/>
      <c r="AO81" s="286"/>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C81" s="209"/>
      <c r="CD81" s="220" t="str">
        <f>$DT$118</f>
        <v/>
      </c>
      <c r="CE81" s="210"/>
      <c r="CF81" s="210"/>
      <c r="CG81" s="210"/>
      <c r="CH81" s="210"/>
      <c r="CI81" s="210"/>
      <c r="CJ81" s="210"/>
      <c r="CK81" s="210"/>
      <c r="CL81" s="210"/>
      <c r="CM81" s="210"/>
      <c r="CN81" s="210"/>
      <c r="CO81" s="210"/>
      <c r="CP81" s="210"/>
      <c r="CQ81" s="210"/>
      <c r="CR81" s="210"/>
      <c r="CS81" s="210"/>
      <c r="CT81" s="210"/>
      <c r="CU81" s="210"/>
      <c r="CV81" s="211"/>
      <c r="CW81" s="1"/>
      <c r="CX81" s="85"/>
      <c r="CY81" s="85"/>
      <c r="CZ81" s="85"/>
      <c r="DA81" s="85"/>
      <c r="DB81" s="85"/>
      <c r="DC81" s="85"/>
      <c r="DD81" s="85"/>
      <c r="DE81" s="84"/>
      <c r="DF81" s="1"/>
      <c r="DG81" s="1"/>
      <c r="DH81" s="1"/>
      <c r="DM81" s="13"/>
      <c r="DN81" s="17"/>
      <c r="DO81" s="13"/>
      <c r="DP81" s="31" t="s">
        <v>727</v>
      </c>
      <c r="DQ81" s="378" t="str">
        <f>IF(X45="","FALSE","TRUE")</f>
        <v>FALSE</v>
      </c>
      <c r="DR81" s="13"/>
      <c r="DS81" s="11">
        <f t="shared" si="5"/>
        <v>0</v>
      </c>
      <c r="DT81" s="11" t="str">
        <f>IF(AND(DS81=0,DS82=0),"肥満（男女）未",IF(AND(DS81=1,DS82=0),"肥満（女）未",IF(AND(DS81=0,DS82=1),"肥満（男）未","")))</f>
        <v>肥満（男女）未</v>
      </c>
      <c r="DU81" s="79" t="s">
        <v>744</v>
      </c>
    </row>
    <row r="82" spans="1:125" ht="16.5" customHeight="1" x14ac:dyDescent="0.15">
      <c r="A82" s="612" t="s">
        <v>120</v>
      </c>
      <c r="B82" s="688"/>
      <c r="C82" s="625" t="s">
        <v>842</v>
      </c>
      <c r="D82" s="624"/>
      <c r="E82" s="624"/>
      <c r="F82" s="624"/>
      <c r="G82" s="624"/>
      <c r="H82" s="624"/>
      <c r="I82" s="624"/>
      <c r="J82" s="624"/>
      <c r="K82" s="287"/>
      <c r="L82" s="287"/>
      <c r="M82" s="287" t="s">
        <v>118</v>
      </c>
      <c r="N82" s="287"/>
      <c r="O82" s="287"/>
      <c r="P82" s="287"/>
      <c r="Q82" s="287"/>
      <c r="R82" s="287"/>
      <c r="S82" s="287"/>
      <c r="T82" s="287"/>
      <c r="U82" s="287" t="s">
        <v>103</v>
      </c>
      <c r="V82" s="287"/>
      <c r="W82" s="287"/>
      <c r="X82" s="287" t="s">
        <v>96</v>
      </c>
      <c r="Y82" s="287"/>
      <c r="Z82" s="287"/>
      <c r="AA82" s="287"/>
      <c r="AB82" s="287"/>
      <c r="AC82" s="287"/>
      <c r="AD82" s="287"/>
      <c r="AE82" s="287"/>
      <c r="AF82" s="287"/>
      <c r="AG82" s="287" t="s">
        <v>106</v>
      </c>
      <c r="AH82" s="287"/>
      <c r="AI82" s="287"/>
      <c r="AJ82" s="287"/>
      <c r="AK82" s="287"/>
      <c r="AL82" s="287"/>
      <c r="AM82" s="287"/>
      <c r="AN82" s="287"/>
      <c r="AO82" s="289"/>
      <c r="AP82" s="5"/>
      <c r="AQ82" s="5"/>
      <c r="AR82" s="5"/>
      <c r="AS82" s="5"/>
      <c r="AT82" s="5"/>
      <c r="AU82" s="5"/>
      <c r="AV82" s="5"/>
      <c r="AW82" s="5"/>
      <c r="AX82" s="5"/>
      <c r="AY82" s="5"/>
      <c r="AZ82" s="5"/>
      <c r="BA82" s="5"/>
      <c r="BB82" s="5"/>
      <c r="BC82" s="5"/>
      <c r="BD82" s="5"/>
      <c r="BE82" s="5"/>
      <c r="BF82" s="5"/>
      <c r="BG82" s="5"/>
      <c r="BH82" s="5"/>
      <c r="BI82" s="5"/>
      <c r="BJ82" s="5"/>
      <c r="BK82" s="5"/>
      <c r="BL82" s="5"/>
      <c r="BM82" s="5"/>
      <c r="BN82" s="5"/>
      <c r="BO82" s="5"/>
      <c r="BP82" s="5"/>
      <c r="BQ82" s="5"/>
      <c r="BR82" s="5"/>
      <c r="BS82" s="5"/>
      <c r="BT82" s="5"/>
      <c r="BU82" s="5"/>
      <c r="BV82" s="5"/>
      <c r="BW82" s="5"/>
      <c r="BX82" s="5"/>
      <c r="BY82" s="5"/>
      <c r="BZ82" s="5"/>
      <c r="CA82" s="5"/>
      <c r="CC82" s="212"/>
      <c r="CD82" s="219" t="str">
        <f>$DT$122</f>
        <v>No.12 未入力</v>
      </c>
      <c r="CE82" s="213"/>
      <c r="CF82" s="213"/>
      <c r="CG82" s="213"/>
      <c r="CH82" s="213"/>
      <c r="CI82" s="213"/>
      <c r="CJ82" s="213"/>
      <c r="CK82" s="213"/>
      <c r="CL82" s="213"/>
      <c r="CM82" s="213"/>
      <c r="CN82" s="213"/>
      <c r="CO82" s="213"/>
      <c r="CP82" s="206"/>
      <c r="CQ82" s="206"/>
      <c r="CR82" s="206"/>
      <c r="CS82" s="206"/>
      <c r="CT82" s="206"/>
      <c r="CU82" s="206"/>
      <c r="CV82" s="207"/>
      <c r="CW82" s="85"/>
      <c r="CX82" s="85"/>
      <c r="CY82" s="85"/>
      <c r="CZ82" s="85"/>
      <c r="DA82" s="85"/>
      <c r="DB82" s="85"/>
      <c r="DC82" s="85"/>
      <c r="DD82" s="85"/>
      <c r="DE82" s="84"/>
      <c r="DF82" s="1"/>
      <c r="DG82" s="1"/>
      <c r="DH82" s="1"/>
      <c r="DM82" s="13"/>
      <c r="DN82" s="17"/>
      <c r="DO82" s="13"/>
      <c r="DP82" s="31" t="s">
        <v>728</v>
      </c>
      <c r="DQ82" s="378" t="str">
        <f>IF(AA45="","FALSE","TRUE")</f>
        <v>FALSE</v>
      </c>
      <c r="DR82" s="13"/>
      <c r="DS82" s="11">
        <f t="shared" si="5"/>
        <v>0</v>
      </c>
      <c r="DT82" s="12"/>
      <c r="DU82" s="28"/>
    </row>
    <row r="83" spans="1:125" ht="16.5" customHeight="1" x14ac:dyDescent="0.15">
      <c r="A83" s="614"/>
      <c r="B83" s="615"/>
      <c r="C83" s="650"/>
      <c r="D83" s="650"/>
      <c r="E83" s="650"/>
      <c r="F83" s="650"/>
      <c r="G83" s="650"/>
      <c r="H83" s="650"/>
      <c r="I83" s="650"/>
      <c r="J83" s="650"/>
      <c r="K83" s="288"/>
      <c r="L83" s="288"/>
      <c r="M83" s="288" t="s">
        <v>119</v>
      </c>
      <c r="N83" s="288"/>
      <c r="O83" s="288"/>
      <c r="P83" s="288"/>
      <c r="Q83" s="288"/>
      <c r="R83" s="288"/>
      <c r="S83" s="308"/>
      <c r="T83" s="308"/>
      <c r="U83" s="288" t="s">
        <v>103</v>
      </c>
      <c r="V83" s="301" t="s">
        <v>35</v>
      </c>
      <c r="W83" s="302" t="s">
        <v>97</v>
      </c>
      <c r="X83" s="288"/>
      <c r="Y83" s="627"/>
      <c r="Z83" s="627"/>
      <c r="AA83" s="627"/>
      <c r="AB83" s="627"/>
      <c r="AC83" s="627"/>
      <c r="AD83" s="303" t="s">
        <v>98</v>
      </c>
      <c r="AE83" s="288"/>
      <c r="AF83" s="627"/>
      <c r="AG83" s="627"/>
      <c r="AH83" s="627"/>
      <c r="AI83" s="627"/>
      <c r="AJ83" s="627"/>
      <c r="AK83" s="627"/>
      <c r="AL83" s="627"/>
      <c r="AM83" s="627"/>
      <c r="AN83" s="627"/>
      <c r="AO83" s="293" t="s">
        <v>9</v>
      </c>
      <c r="AP83" s="5"/>
      <c r="AQ83" s="5"/>
      <c r="AR83" s="5"/>
      <c r="AS83" s="5"/>
      <c r="AT83" s="5"/>
      <c r="AU83" s="5"/>
      <c r="AV83" s="5"/>
      <c r="AW83" s="5"/>
      <c r="AX83" s="5"/>
      <c r="AY83" s="5"/>
      <c r="AZ83" s="5"/>
      <c r="BA83" s="5"/>
      <c r="BB83" s="5"/>
      <c r="BC83" s="5"/>
      <c r="BD83" s="5"/>
      <c r="BE83" s="5"/>
      <c r="BF83" s="5"/>
      <c r="BG83" s="5"/>
      <c r="BH83" s="5"/>
      <c r="BI83" s="5"/>
      <c r="BJ83" s="5"/>
      <c r="BK83" s="5"/>
      <c r="BL83" s="5"/>
      <c r="BM83" s="5"/>
      <c r="BN83" s="5"/>
      <c r="BO83" s="5"/>
      <c r="BP83" s="5"/>
      <c r="BQ83" s="5"/>
      <c r="BR83" s="5"/>
      <c r="BS83" s="5"/>
      <c r="BT83" s="5"/>
      <c r="BU83" s="5"/>
      <c r="BV83" s="5"/>
      <c r="BW83" s="5"/>
      <c r="BX83" s="5"/>
      <c r="BY83" s="5"/>
      <c r="BZ83" s="5"/>
      <c r="CA83" s="5"/>
      <c r="CC83" s="205"/>
      <c r="CD83" s="208" t="str">
        <f>$DT$123</f>
        <v/>
      </c>
      <c r="CE83" s="206"/>
      <c r="CF83" s="206"/>
      <c r="CG83" s="206"/>
      <c r="CH83" s="206"/>
      <c r="CI83" s="206"/>
      <c r="CJ83" s="206"/>
      <c r="CK83" s="206"/>
      <c r="CL83" s="206"/>
      <c r="CM83" s="206"/>
      <c r="CN83" s="206"/>
      <c r="CO83" s="206"/>
      <c r="CP83" s="206"/>
      <c r="CQ83" s="206"/>
      <c r="CR83" s="206"/>
      <c r="CS83" s="206"/>
      <c r="CT83" s="206"/>
      <c r="CU83" s="206"/>
      <c r="CV83" s="207"/>
      <c r="CW83" s="85"/>
      <c r="CX83" s="85"/>
      <c r="CY83" s="85"/>
      <c r="CZ83" s="85"/>
      <c r="DA83" s="85"/>
      <c r="DB83" s="85"/>
      <c r="DC83" s="85"/>
      <c r="DD83" s="85"/>
      <c r="DE83" s="84"/>
      <c r="DF83" s="1"/>
      <c r="DG83" s="1"/>
      <c r="DH83" s="1"/>
      <c r="DM83" s="13"/>
      <c r="DN83" s="17"/>
      <c r="DO83" s="13"/>
      <c r="DP83" s="31" t="s">
        <v>729</v>
      </c>
      <c r="DQ83" s="378" t="str">
        <f>IF(AG45="","FALSE","TRUE")</f>
        <v>FALSE</v>
      </c>
      <c r="DR83" s="13"/>
      <c r="DS83" s="11">
        <f t="shared" si="5"/>
        <v>0</v>
      </c>
      <c r="DT83" s="11" t="str">
        <f>IF(AND(DS83=0,DS84=0),"やせ（男女）未",IF(AND(DS83=1,DS84=0),"やせ（女）未",IF(AND(DS83=0,DS84=1),"やせ（男）未","")))</f>
        <v>やせ（男女）未</v>
      </c>
      <c r="DU83" s="79" t="s">
        <v>744</v>
      </c>
    </row>
    <row r="84" spans="1:125" ht="16.5" customHeight="1" x14ac:dyDescent="0.15">
      <c r="A84" s="614"/>
      <c r="B84" s="615"/>
      <c r="C84" s="650"/>
      <c r="D84" s="650"/>
      <c r="E84" s="650"/>
      <c r="F84" s="650"/>
      <c r="G84" s="650"/>
      <c r="H84" s="650"/>
      <c r="I84" s="650"/>
      <c r="J84" s="650"/>
      <c r="K84" s="288"/>
      <c r="L84" s="288"/>
      <c r="M84" s="288" t="s">
        <v>38</v>
      </c>
      <c r="N84" s="288"/>
      <c r="O84" s="288"/>
      <c r="P84" s="627"/>
      <c r="Q84" s="627"/>
      <c r="R84" s="627"/>
      <c r="S84" s="627"/>
      <c r="T84" s="627"/>
      <c r="U84" s="627"/>
      <c r="V84" s="627"/>
      <c r="W84" s="627"/>
      <c r="X84" s="627"/>
      <c r="Y84" s="627"/>
      <c r="Z84" s="627"/>
      <c r="AA84" s="627"/>
      <c r="AB84" s="627"/>
      <c r="AC84" s="627"/>
      <c r="AD84" s="627"/>
      <c r="AE84" s="627"/>
      <c r="AF84" s="627"/>
      <c r="AG84" s="627"/>
      <c r="AH84" s="627"/>
      <c r="AI84" s="627"/>
      <c r="AJ84" s="627"/>
      <c r="AK84" s="627"/>
      <c r="AL84" s="627"/>
      <c r="AM84" s="627"/>
      <c r="AN84" s="627"/>
      <c r="AO84" s="293" t="s">
        <v>9</v>
      </c>
      <c r="AP84" s="5"/>
      <c r="AQ84" s="5"/>
      <c r="AR84" s="5"/>
      <c r="AS84" s="5"/>
      <c r="AT84" s="5"/>
      <c r="AU84" s="5"/>
      <c r="AV84" s="5"/>
      <c r="AW84" s="5"/>
      <c r="AX84" s="5"/>
      <c r="AY84" s="5"/>
      <c r="AZ84" s="5"/>
      <c r="BA84" s="5"/>
      <c r="BB84" s="5"/>
      <c r="BC84" s="5"/>
      <c r="BD84" s="5"/>
      <c r="BE84" s="5"/>
      <c r="BF84" s="5"/>
      <c r="BG84" s="5"/>
      <c r="BH84" s="5"/>
      <c r="BI84" s="5"/>
      <c r="BJ84" s="5"/>
      <c r="BK84" s="5"/>
      <c r="BL84" s="5"/>
      <c r="BM84" s="5"/>
      <c r="BN84" s="5"/>
      <c r="BO84" s="5"/>
      <c r="BP84" s="5"/>
      <c r="BQ84" s="5"/>
      <c r="BR84" s="5"/>
      <c r="BS84" s="5"/>
      <c r="BT84" s="5"/>
      <c r="BU84" s="5"/>
      <c r="BV84" s="5"/>
      <c r="BW84" s="5"/>
      <c r="BX84" s="5"/>
      <c r="BY84" s="5"/>
      <c r="BZ84" s="5"/>
      <c r="CA84" s="5"/>
      <c r="CC84" s="205"/>
      <c r="CD84" s="208" t="str">
        <f>$DT$124</f>
        <v/>
      </c>
      <c r="CE84" s="206"/>
      <c r="CF84" s="206"/>
      <c r="CG84" s="206"/>
      <c r="CH84" s="206"/>
      <c r="CI84" s="206"/>
      <c r="CJ84" s="206"/>
      <c r="CK84" s="206"/>
      <c r="CL84" s="206"/>
      <c r="CM84" s="206"/>
      <c r="CN84" s="206"/>
      <c r="CO84" s="206"/>
      <c r="CP84" s="206"/>
      <c r="CQ84" s="206"/>
      <c r="CR84" s="206"/>
      <c r="CS84" s="206"/>
      <c r="CT84" s="206"/>
      <c r="CU84" s="206"/>
      <c r="CV84" s="207"/>
      <c r="CW84" s="85"/>
      <c r="CX84" s="85"/>
      <c r="CY84" s="85"/>
      <c r="CZ84" s="85"/>
      <c r="DA84" s="85"/>
      <c r="DB84" s="85"/>
      <c r="DC84" s="85"/>
      <c r="DD84" s="85"/>
      <c r="DE84" s="84"/>
      <c r="DF84" s="1"/>
      <c r="DG84" s="1"/>
      <c r="DH84" s="1"/>
      <c r="DM84" s="13"/>
      <c r="DN84" s="17"/>
      <c r="DO84" s="14"/>
      <c r="DP84" s="31" t="s">
        <v>730</v>
      </c>
      <c r="DQ84" s="378" t="str">
        <f>IF(AJ45="","FALSE","TRUE")</f>
        <v>FALSE</v>
      </c>
      <c r="DR84" s="13"/>
      <c r="DS84" s="11">
        <f t="shared" si="5"/>
        <v>0</v>
      </c>
      <c r="DT84" s="11"/>
      <c r="DU84" s="28"/>
    </row>
    <row r="85" spans="1:125" ht="16.5" customHeight="1" thickBot="1" x14ac:dyDescent="0.2">
      <c r="A85" s="616"/>
      <c r="B85" s="617"/>
      <c r="C85" s="651"/>
      <c r="D85" s="651"/>
      <c r="E85" s="651"/>
      <c r="F85" s="651"/>
      <c r="G85" s="651"/>
      <c r="H85" s="651"/>
      <c r="I85" s="651"/>
      <c r="J85" s="651"/>
      <c r="K85" s="290"/>
      <c r="L85" s="290"/>
      <c r="M85" s="290" t="s">
        <v>41</v>
      </c>
      <c r="N85" s="290"/>
      <c r="O85" s="290"/>
      <c r="P85" s="290"/>
      <c r="Q85" s="290"/>
      <c r="R85" s="290"/>
      <c r="S85" s="290"/>
      <c r="T85" s="290"/>
      <c r="U85" s="290"/>
      <c r="V85" s="290"/>
      <c r="W85" s="290"/>
      <c r="X85" s="290"/>
      <c r="Y85" s="290"/>
      <c r="Z85" s="290"/>
      <c r="AA85" s="290"/>
      <c r="AB85" s="290"/>
      <c r="AC85" s="290"/>
      <c r="AD85" s="290"/>
      <c r="AE85" s="290"/>
      <c r="AF85" s="290"/>
      <c r="AG85" s="290"/>
      <c r="AH85" s="290"/>
      <c r="AI85" s="290"/>
      <c r="AJ85" s="290"/>
      <c r="AK85" s="290"/>
      <c r="AL85" s="290"/>
      <c r="AM85" s="290"/>
      <c r="AN85" s="290"/>
      <c r="AO85" s="286"/>
      <c r="AP85" s="5"/>
      <c r="AQ85" s="5"/>
      <c r="AR85" s="5"/>
      <c r="AS85" s="5"/>
      <c r="AT85" s="5"/>
      <c r="AU85" s="5"/>
      <c r="AV85" s="5"/>
      <c r="AW85" s="5"/>
      <c r="AX85" s="5"/>
      <c r="AY85" s="5"/>
      <c r="AZ85" s="5"/>
      <c r="BA85" s="5"/>
      <c r="BB85" s="5"/>
      <c r="BC85" s="5"/>
      <c r="BD85" s="5"/>
      <c r="BE85" s="5"/>
      <c r="BF85" s="5"/>
      <c r="BG85" s="5"/>
      <c r="BH85" s="5"/>
      <c r="BI85" s="5"/>
      <c r="BJ85" s="5"/>
      <c r="BK85" s="5"/>
      <c r="BL85" s="5"/>
      <c r="BM85" s="5"/>
      <c r="BN85" s="5"/>
      <c r="BO85" s="5"/>
      <c r="BP85" s="5"/>
      <c r="BQ85" s="5"/>
      <c r="BR85" s="5"/>
      <c r="BS85" s="5"/>
      <c r="BT85" s="5"/>
      <c r="BU85" s="5"/>
      <c r="BV85" s="5"/>
      <c r="BW85" s="5"/>
      <c r="BX85" s="5"/>
      <c r="BY85" s="5"/>
      <c r="BZ85" s="5"/>
      <c r="CA85" s="5"/>
      <c r="CC85" s="209"/>
      <c r="CD85" s="208" t="str">
        <f>$DT$125</f>
        <v/>
      </c>
      <c r="CE85" s="210"/>
      <c r="CF85" s="210"/>
      <c r="CG85" s="210"/>
      <c r="CH85" s="210"/>
      <c r="CI85" s="210"/>
      <c r="CJ85" s="210"/>
      <c r="CK85" s="210"/>
      <c r="CL85" s="210"/>
      <c r="CM85" s="210"/>
      <c r="CN85" s="210"/>
      <c r="CO85" s="210"/>
      <c r="CP85" s="210"/>
      <c r="CQ85" s="210"/>
      <c r="CR85" s="210"/>
      <c r="CS85" s="210"/>
      <c r="CT85" s="210"/>
      <c r="CU85" s="210"/>
      <c r="CV85" s="211"/>
      <c r="CW85" s="85"/>
      <c r="CX85" s="85"/>
      <c r="CY85" s="85"/>
      <c r="CZ85" s="85"/>
      <c r="DA85" s="85"/>
      <c r="DB85" s="85"/>
      <c r="DC85" s="85"/>
      <c r="DD85" s="85"/>
      <c r="DE85" s="84"/>
      <c r="DF85" s="1"/>
      <c r="DG85" s="1"/>
      <c r="DH85" s="1"/>
      <c r="DM85" s="12" t="s">
        <v>825</v>
      </c>
      <c r="DN85" s="15" t="s">
        <v>218</v>
      </c>
      <c r="DO85" s="16"/>
      <c r="DP85" s="30" t="s">
        <v>221</v>
      </c>
      <c r="DQ85" s="376" t="b">
        <v>0</v>
      </c>
      <c r="DR85" s="13"/>
      <c r="DS85" s="11">
        <f t="shared" ref="DS85:DS97" si="6">IF(DQ85=TRUE,1,0)</f>
        <v>0</v>
      </c>
      <c r="DT85" s="15" t="str">
        <f>IF(AND(DS85=0,DS86=0,DS87=0,DS88=0,DS89=0),"No.5 未入力",IF(AND(DS85=1,DS86=0,DS87=0,DS88=0),"No.5 対応未入力",IF(AND(DS85=0,OR(DS86=1,DS87=1,DS88=1)),"No.5 未入力",IF(AND(DS88=1,AJ47=""),"No.5 その他未入力",""))))</f>
        <v>No.5 未入力</v>
      </c>
      <c r="DU85" s="80" t="s">
        <v>641</v>
      </c>
    </row>
    <row r="86" spans="1:125" ht="16.5" customHeight="1" x14ac:dyDescent="0.15">
      <c r="A86" s="674" t="s">
        <v>132</v>
      </c>
      <c r="B86" s="675"/>
      <c r="C86" s="625" t="s">
        <v>823</v>
      </c>
      <c r="D86" s="625"/>
      <c r="E86" s="625"/>
      <c r="F86" s="625"/>
      <c r="G86" s="625"/>
      <c r="H86" s="625"/>
      <c r="I86" s="625"/>
      <c r="J86" s="625"/>
      <c r="K86" s="287"/>
      <c r="L86" s="287"/>
      <c r="M86" s="287" t="s">
        <v>121</v>
      </c>
      <c r="N86" s="287"/>
      <c r="O86" s="287"/>
      <c r="P86" s="287"/>
      <c r="Q86" s="287"/>
      <c r="R86" s="287"/>
      <c r="S86" s="287"/>
      <c r="T86" s="287"/>
      <c r="U86" s="287"/>
      <c r="V86" s="287"/>
      <c r="W86" s="287"/>
      <c r="X86" s="287"/>
      <c r="Y86" s="287"/>
      <c r="Z86" s="287"/>
      <c r="AA86" s="287"/>
      <c r="AB86" s="287"/>
      <c r="AC86" s="287"/>
      <c r="AD86" s="287"/>
      <c r="AE86" s="287"/>
      <c r="AF86" s="287"/>
      <c r="AG86" s="287"/>
      <c r="AH86" s="287"/>
      <c r="AI86" s="287"/>
      <c r="AJ86" s="287"/>
      <c r="AK86" s="287"/>
      <c r="AL86" s="287"/>
      <c r="AM86" s="287"/>
      <c r="AN86" s="287"/>
      <c r="AO86" s="289"/>
      <c r="AP86" s="5"/>
      <c r="AQ86" s="5"/>
      <c r="AR86" s="5"/>
      <c r="AS86" s="5"/>
      <c r="AT86" s="5"/>
      <c r="AU86" s="5"/>
      <c r="AV86" s="5"/>
      <c r="AW86" s="5"/>
      <c r="AX86" s="5"/>
      <c r="AY86" s="5"/>
      <c r="AZ86" s="5"/>
      <c r="BA86" s="5"/>
      <c r="BB86" s="5"/>
      <c r="BC86" s="5"/>
      <c r="BD86" s="5"/>
      <c r="BE86" s="5"/>
      <c r="BF86" s="5"/>
      <c r="BG86" s="5"/>
      <c r="BH86" s="5"/>
      <c r="BI86" s="5"/>
      <c r="BJ86" s="5"/>
      <c r="BK86" s="5"/>
      <c r="BL86" s="5"/>
      <c r="BM86" s="5"/>
      <c r="BN86" s="5"/>
      <c r="BO86" s="5"/>
      <c r="BP86" s="5"/>
      <c r="BQ86" s="5"/>
      <c r="BR86" s="5"/>
      <c r="BS86" s="5"/>
      <c r="BT86" s="5"/>
      <c r="BU86" s="5"/>
      <c r="BV86" s="5"/>
      <c r="BW86" s="5"/>
      <c r="BX86" s="5"/>
      <c r="BY86" s="5"/>
      <c r="BZ86" s="5"/>
      <c r="CA86" s="5"/>
      <c r="CC86" s="212"/>
      <c r="CD86" s="219" t="str">
        <f>$DT$130</f>
        <v>No.13 未入力</v>
      </c>
      <c r="CE86" s="213"/>
      <c r="CF86" s="213"/>
      <c r="CG86" s="213"/>
      <c r="CH86" s="213"/>
      <c r="CI86" s="213"/>
      <c r="CJ86" s="213"/>
      <c r="CK86" s="213"/>
      <c r="CL86" s="213"/>
      <c r="CM86" s="213"/>
      <c r="CN86" s="213"/>
      <c r="CO86" s="213"/>
      <c r="CP86" s="206"/>
      <c r="CQ86" s="206"/>
      <c r="CR86" s="206"/>
      <c r="CS86" s="206"/>
      <c r="CT86" s="206"/>
      <c r="CU86" s="206"/>
      <c r="CV86" s="207"/>
      <c r="CW86" s="87"/>
      <c r="CX86" s="87"/>
      <c r="CY86" s="87"/>
      <c r="CZ86" s="85"/>
      <c r="DA86" s="85"/>
      <c r="DB86" s="85"/>
      <c r="DC86" s="85"/>
      <c r="DD86" s="85"/>
      <c r="DE86" s="84"/>
      <c r="DF86" s="1"/>
      <c r="DG86" s="1"/>
      <c r="DH86" s="1"/>
      <c r="DM86" s="13"/>
      <c r="DN86" s="17"/>
      <c r="DO86" s="18"/>
      <c r="DP86" s="30" t="s">
        <v>219</v>
      </c>
      <c r="DQ86" s="376" t="b">
        <v>0</v>
      </c>
      <c r="DR86" s="13"/>
      <c r="DS86" s="11">
        <f t="shared" si="6"/>
        <v>0</v>
      </c>
      <c r="DT86" s="17" t="str">
        <f>IF(AND(DS89=1,OR(DS85=1,DS86=1,DS87=1,DS88=1)),"No.5選択矛盾","")</f>
        <v/>
      </c>
      <c r="DU86" s="80" t="s">
        <v>641</v>
      </c>
    </row>
    <row r="87" spans="1:125" ht="16.5" customHeight="1" x14ac:dyDescent="0.15">
      <c r="A87" s="653"/>
      <c r="B87" s="652"/>
      <c r="C87" s="621"/>
      <c r="D87" s="621"/>
      <c r="E87" s="621"/>
      <c r="F87" s="621"/>
      <c r="G87" s="621"/>
      <c r="H87" s="621"/>
      <c r="I87" s="621"/>
      <c r="J87" s="621"/>
      <c r="K87" s="288"/>
      <c r="L87" s="288"/>
      <c r="M87" s="288"/>
      <c r="N87" s="288" t="s">
        <v>103</v>
      </c>
      <c r="O87" s="288" t="s">
        <v>123</v>
      </c>
      <c r="P87" s="288"/>
      <c r="Q87" s="288"/>
      <c r="R87" s="288"/>
      <c r="S87" s="288"/>
      <c r="T87" s="288"/>
      <c r="U87" s="288"/>
      <c r="V87" s="288"/>
      <c r="W87" s="288"/>
      <c r="X87" s="288" t="s">
        <v>124</v>
      </c>
      <c r="Y87" s="288"/>
      <c r="Z87" s="288"/>
      <c r="AA87" s="288"/>
      <c r="AB87" s="288" t="s">
        <v>72</v>
      </c>
      <c r="AC87" s="288"/>
      <c r="AD87" s="288"/>
      <c r="AE87" s="288"/>
      <c r="AF87" s="288"/>
      <c r="AG87" s="288" t="s">
        <v>125</v>
      </c>
      <c r="AH87" s="288"/>
      <c r="AI87" s="288"/>
      <c r="AJ87" s="288"/>
      <c r="AK87" s="288" t="s">
        <v>126</v>
      </c>
      <c r="AL87" s="288"/>
      <c r="AM87" s="288"/>
      <c r="AN87" s="288"/>
      <c r="AO87" s="293"/>
      <c r="AP87" s="5"/>
      <c r="AQ87" s="5"/>
      <c r="AR87" s="5"/>
      <c r="AS87" s="5"/>
      <c r="AT87" s="5"/>
      <c r="AU87" s="5"/>
      <c r="AV87" s="5"/>
      <c r="AW87" s="5"/>
      <c r="AX87" s="5"/>
      <c r="AY87" s="5"/>
      <c r="AZ87" s="5"/>
      <c r="BA87" s="5"/>
      <c r="BB87" s="5"/>
      <c r="BC87" s="5"/>
      <c r="BD87" s="5"/>
      <c r="BE87" s="5"/>
      <c r="BF87" s="5"/>
      <c r="BG87" s="5"/>
      <c r="BH87" s="5"/>
      <c r="BI87" s="5"/>
      <c r="BJ87" s="5"/>
      <c r="BK87" s="5"/>
      <c r="BL87" s="5"/>
      <c r="BM87" s="5"/>
      <c r="BN87" s="5"/>
      <c r="BO87" s="5"/>
      <c r="BP87" s="5"/>
      <c r="BQ87" s="5"/>
      <c r="BR87" s="5"/>
      <c r="BS87" s="5"/>
      <c r="BT87" s="5"/>
      <c r="BU87" s="5"/>
      <c r="BV87" s="5"/>
      <c r="BW87" s="5"/>
      <c r="BX87" s="5"/>
      <c r="BY87" s="5"/>
      <c r="BZ87" s="5"/>
      <c r="CA87" s="5"/>
      <c r="CC87" s="205"/>
      <c r="CD87" s="208" t="str">
        <f>$DT$131</f>
        <v/>
      </c>
      <c r="CE87" s="206"/>
      <c r="CF87" s="206"/>
      <c r="CG87" s="206"/>
      <c r="CH87" s="206"/>
      <c r="CI87" s="206"/>
      <c r="CJ87" s="206"/>
      <c r="CK87" s="206"/>
      <c r="CL87" s="206"/>
      <c r="CM87" s="206"/>
      <c r="CN87" s="206"/>
      <c r="CO87" s="206"/>
      <c r="CP87" s="206"/>
      <c r="CQ87" s="206"/>
      <c r="CR87" s="206"/>
      <c r="CS87" s="206"/>
      <c r="CT87" s="206"/>
      <c r="CU87" s="206"/>
      <c r="CV87" s="207"/>
      <c r="CW87" s="87"/>
      <c r="CX87" s="87"/>
      <c r="CY87" s="87"/>
      <c r="CZ87" s="85"/>
      <c r="DA87" s="85"/>
      <c r="DB87" s="85"/>
      <c r="DC87" s="85"/>
      <c r="DD87" s="85"/>
      <c r="DE87" s="84"/>
      <c r="DF87" s="1"/>
      <c r="DG87" s="1"/>
      <c r="DH87" s="1"/>
      <c r="DM87" s="13"/>
      <c r="DN87" s="17"/>
      <c r="DO87" s="18"/>
      <c r="DP87" s="30" t="s">
        <v>220</v>
      </c>
      <c r="DQ87" s="376" t="b">
        <v>0</v>
      </c>
      <c r="DR87" s="13"/>
      <c r="DS87" s="11">
        <f t="shared" si="6"/>
        <v>0</v>
      </c>
      <c r="DT87" s="17"/>
      <c r="DU87" s="80"/>
    </row>
    <row r="88" spans="1:125" ht="16.5" customHeight="1" x14ac:dyDescent="0.15">
      <c r="A88" s="653"/>
      <c r="B88" s="652"/>
      <c r="C88" s="677"/>
      <c r="D88" s="677"/>
      <c r="E88" s="677"/>
      <c r="F88" s="677"/>
      <c r="G88" s="677"/>
      <c r="H88" s="677"/>
      <c r="I88" s="677"/>
      <c r="J88" s="677"/>
      <c r="K88" s="281"/>
      <c r="L88" s="281"/>
      <c r="M88" s="281" t="s">
        <v>122</v>
      </c>
      <c r="N88" s="281"/>
      <c r="O88" s="281"/>
      <c r="P88" s="281"/>
      <c r="Q88" s="281"/>
      <c r="R88" s="281"/>
      <c r="S88" s="281"/>
      <c r="T88" s="281"/>
      <c r="U88" s="281"/>
      <c r="V88" s="281"/>
      <c r="W88" s="281"/>
      <c r="X88" s="281"/>
      <c r="Y88" s="281"/>
      <c r="Z88" s="281"/>
      <c r="AA88" s="281"/>
      <c r="AB88" s="281"/>
      <c r="AC88" s="281"/>
      <c r="AD88" s="281"/>
      <c r="AE88" s="281"/>
      <c r="AF88" s="281"/>
      <c r="AG88" s="281"/>
      <c r="AH88" s="281"/>
      <c r="AI88" s="281"/>
      <c r="AJ88" s="281"/>
      <c r="AK88" s="281"/>
      <c r="AL88" s="281"/>
      <c r="AM88" s="281"/>
      <c r="AN88" s="281"/>
      <c r="AO88" s="284"/>
      <c r="AP88" s="5"/>
      <c r="AQ88" s="5"/>
      <c r="AR88" s="5"/>
      <c r="AS88" s="5"/>
      <c r="AT88" s="5"/>
      <c r="AU88" s="5"/>
      <c r="AV88" s="5"/>
      <c r="AW88" s="5"/>
      <c r="AX88" s="5"/>
      <c r="AY88" s="5"/>
      <c r="AZ88" s="5"/>
      <c r="BA88" s="5"/>
      <c r="BB88" s="5"/>
      <c r="BC88" s="5"/>
      <c r="BD88" s="5"/>
      <c r="BE88" s="5"/>
      <c r="BF88" s="5"/>
      <c r="BG88" s="5"/>
      <c r="BH88" s="5"/>
      <c r="BI88" s="5"/>
      <c r="BJ88" s="5"/>
      <c r="BK88" s="5"/>
      <c r="BL88" s="5"/>
      <c r="BM88" s="5"/>
      <c r="BN88" s="5"/>
      <c r="BO88" s="5"/>
      <c r="BP88" s="5"/>
      <c r="BQ88" s="5"/>
      <c r="BR88" s="5"/>
      <c r="BS88" s="5"/>
      <c r="BT88" s="5"/>
      <c r="BU88" s="5"/>
      <c r="BV88" s="5"/>
      <c r="BW88" s="5"/>
      <c r="BX88" s="5"/>
      <c r="BY88" s="5"/>
      <c r="BZ88" s="5"/>
      <c r="CA88" s="5"/>
      <c r="CC88" s="209"/>
      <c r="CD88" s="210"/>
      <c r="CE88" s="210"/>
      <c r="CF88" s="210"/>
      <c r="CG88" s="210"/>
      <c r="CH88" s="210"/>
      <c r="CI88" s="210"/>
      <c r="CJ88" s="210"/>
      <c r="CK88" s="210"/>
      <c r="CL88" s="210"/>
      <c r="CM88" s="210"/>
      <c r="CN88" s="210"/>
      <c r="CO88" s="210"/>
      <c r="CP88" s="210"/>
      <c r="CQ88" s="210"/>
      <c r="CR88" s="210"/>
      <c r="CS88" s="210"/>
      <c r="CT88" s="210"/>
      <c r="CU88" s="210"/>
      <c r="CV88" s="211"/>
      <c r="CW88" s="87"/>
      <c r="CX88" s="87"/>
      <c r="CY88" s="87"/>
      <c r="CZ88" s="85"/>
      <c r="DA88" s="85"/>
      <c r="DB88" s="85"/>
      <c r="DC88" s="85"/>
      <c r="DD88" s="85"/>
      <c r="DE88" s="84"/>
      <c r="DF88" s="1"/>
      <c r="DG88" s="1"/>
      <c r="DH88" s="1"/>
      <c r="DM88" s="13"/>
      <c r="DN88" s="17"/>
      <c r="DO88" s="18"/>
      <c r="DP88" s="30" t="s">
        <v>217</v>
      </c>
      <c r="DQ88" s="376" t="b">
        <v>0</v>
      </c>
      <c r="DR88" s="13"/>
      <c r="DS88" s="11">
        <f t="shared" si="6"/>
        <v>0</v>
      </c>
      <c r="DT88" s="17"/>
      <c r="DU88" s="80"/>
    </row>
    <row r="89" spans="1:125" ht="16.5" customHeight="1" x14ac:dyDescent="0.15">
      <c r="A89" s="653"/>
      <c r="B89" s="652"/>
      <c r="C89" s="620" t="s">
        <v>843</v>
      </c>
      <c r="D89" s="620"/>
      <c r="E89" s="620"/>
      <c r="F89" s="620"/>
      <c r="G89" s="620"/>
      <c r="H89" s="620"/>
      <c r="I89" s="620"/>
      <c r="J89" s="620"/>
      <c r="K89" s="636" t="s">
        <v>844</v>
      </c>
      <c r="L89" s="636"/>
      <c r="M89" s="636"/>
      <c r="N89" s="636"/>
      <c r="O89" s="636"/>
      <c r="P89" s="309"/>
      <c r="Q89" s="310" t="s">
        <v>116</v>
      </c>
      <c r="R89" s="310" t="s">
        <v>114</v>
      </c>
      <c r="S89" s="310"/>
      <c r="T89" s="310" t="s">
        <v>127</v>
      </c>
      <c r="U89" s="310"/>
      <c r="V89" s="310"/>
      <c r="W89" s="310" t="s">
        <v>130</v>
      </c>
      <c r="X89" s="310"/>
      <c r="Y89" s="310"/>
      <c r="Z89" s="310" t="s">
        <v>129</v>
      </c>
      <c r="AA89" s="310"/>
      <c r="AB89" s="310" t="s">
        <v>191</v>
      </c>
      <c r="AC89" s="310"/>
      <c r="AD89" s="310"/>
      <c r="AE89" s="288"/>
      <c r="AF89" s="310"/>
      <c r="AG89" s="310"/>
      <c r="AH89" s="310"/>
      <c r="AI89" s="310"/>
      <c r="AJ89" s="310"/>
      <c r="AK89" s="310"/>
      <c r="AL89" s="310"/>
      <c r="AM89" s="310"/>
      <c r="AN89" s="310"/>
      <c r="AO89" s="311"/>
      <c r="AP89" s="5"/>
      <c r="AQ89" s="5"/>
      <c r="AR89" s="5"/>
      <c r="AS89" s="5"/>
      <c r="AT89" s="5"/>
      <c r="AU89" s="5"/>
      <c r="AV89" s="5"/>
      <c r="AW89" s="5"/>
      <c r="AX89" s="5"/>
      <c r="AY89" s="5"/>
      <c r="AZ89" s="5"/>
      <c r="BA89" s="5"/>
      <c r="BB89" s="5"/>
      <c r="BC89" s="5"/>
      <c r="BD89" s="5"/>
      <c r="BE89" s="5"/>
      <c r="BF89" s="5"/>
      <c r="BG89" s="5"/>
      <c r="BH89" s="5"/>
      <c r="BI89" s="5"/>
      <c r="BJ89" s="5"/>
      <c r="BK89" s="5"/>
      <c r="BL89" s="5"/>
      <c r="BM89" s="5"/>
      <c r="BN89" s="5"/>
      <c r="BO89" s="5"/>
      <c r="BP89" s="5"/>
      <c r="BQ89" s="5"/>
      <c r="BR89" s="5"/>
      <c r="BS89" s="5"/>
      <c r="BT89" s="5"/>
      <c r="BU89" s="5"/>
      <c r="BV89" s="5"/>
      <c r="BW89" s="5"/>
      <c r="BX89" s="5"/>
      <c r="BY89" s="5"/>
      <c r="BZ89" s="5"/>
      <c r="CA89" s="5"/>
      <c r="CC89" s="212"/>
      <c r="CD89" s="219" t="str">
        <f>$DT$136</f>
        <v>No.14 栄養指導未入力</v>
      </c>
      <c r="CE89" s="213"/>
      <c r="CF89" s="213"/>
      <c r="CG89" s="213"/>
      <c r="CH89" s="213"/>
      <c r="CI89" s="213"/>
      <c r="CJ89" s="213"/>
      <c r="CK89" s="213"/>
      <c r="CL89" s="213"/>
      <c r="CM89" s="208" t="str">
        <f>$DT$137</f>
        <v/>
      </c>
      <c r="CN89" s="213"/>
      <c r="CO89" s="213"/>
      <c r="CP89" s="206"/>
      <c r="CQ89" s="206"/>
      <c r="CR89" s="206"/>
      <c r="CS89" s="206"/>
      <c r="CT89" s="206"/>
      <c r="CU89" s="206"/>
      <c r="CV89" s="207"/>
      <c r="CW89" s="87"/>
      <c r="CX89" s="87"/>
      <c r="CY89" s="87"/>
      <c r="CZ89" s="85"/>
      <c r="DA89" s="85"/>
      <c r="DB89" s="85"/>
      <c r="DC89" s="85"/>
      <c r="DD89" s="85"/>
      <c r="DE89" s="84"/>
      <c r="DF89" s="1"/>
      <c r="DG89" s="1"/>
      <c r="DH89" s="1"/>
      <c r="DM89" s="14"/>
      <c r="DN89" s="2"/>
      <c r="DO89" s="19"/>
      <c r="DP89" s="30" t="s">
        <v>222</v>
      </c>
      <c r="DQ89" s="376" t="b">
        <v>0</v>
      </c>
      <c r="DR89" s="13"/>
      <c r="DS89" s="11">
        <f t="shared" si="6"/>
        <v>0</v>
      </c>
      <c r="DT89" s="2"/>
      <c r="DU89" s="28"/>
    </row>
    <row r="90" spans="1:125" ht="16.5" customHeight="1" x14ac:dyDescent="0.15">
      <c r="A90" s="653"/>
      <c r="B90" s="652"/>
      <c r="C90" s="621"/>
      <c r="D90" s="621"/>
      <c r="E90" s="621"/>
      <c r="F90" s="621"/>
      <c r="G90" s="621"/>
      <c r="H90" s="621"/>
      <c r="I90" s="621"/>
      <c r="J90" s="621"/>
      <c r="K90" s="637"/>
      <c r="L90" s="637"/>
      <c r="M90" s="637"/>
      <c r="N90" s="637"/>
      <c r="O90" s="637"/>
      <c r="P90" s="281"/>
      <c r="Q90" s="281"/>
      <c r="R90" s="312" t="s">
        <v>131</v>
      </c>
      <c r="S90" s="312"/>
      <c r="T90" s="312"/>
      <c r="U90" s="312"/>
      <c r="V90" s="312"/>
      <c r="W90" s="312"/>
      <c r="X90" s="312"/>
      <c r="Y90" s="281"/>
      <c r="Z90" s="312" t="s">
        <v>812</v>
      </c>
      <c r="AA90" s="312"/>
      <c r="AB90" s="618"/>
      <c r="AC90" s="618"/>
      <c r="AD90" s="312" t="s">
        <v>811</v>
      </c>
      <c r="AE90" s="312"/>
      <c r="AF90" s="312"/>
      <c r="AG90" s="312" t="s">
        <v>813</v>
      </c>
      <c r="AH90" s="312"/>
      <c r="AI90" s="619"/>
      <c r="AJ90" s="619"/>
      <c r="AK90" s="312" t="s">
        <v>811</v>
      </c>
      <c r="AL90" s="281"/>
      <c r="AM90" s="281"/>
      <c r="AN90" s="281"/>
      <c r="AO90" s="284"/>
      <c r="AP90" s="5"/>
      <c r="AQ90" s="5"/>
      <c r="AR90" s="5"/>
      <c r="AS90" s="5"/>
      <c r="AT90" s="5"/>
      <c r="AU90" s="5"/>
      <c r="AV90" s="5"/>
      <c r="AW90" s="5"/>
      <c r="AX90" s="5"/>
      <c r="AY90" s="5"/>
      <c r="AZ90" s="5"/>
      <c r="BA90" s="5"/>
      <c r="BB90" s="5"/>
      <c r="BC90" s="5"/>
      <c r="BD90" s="5"/>
      <c r="BE90" s="5"/>
      <c r="BF90" s="5"/>
      <c r="BG90" s="5"/>
      <c r="BH90" s="5"/>
      <c r="BI90" s="5"/>
      <c r="BJ90" s="5"/>
      <c r="BK90" s="5"/>
      <c r="BL90" s="5"/>
      <c r="BM90" s="5"/>
      <c r="BN90" s="5"/>
      <c r="BO90" s="5"/>
      <c r="BP90" s="5"/>
      <c r="BQ90" s="5"/>
      <c r="BR90" s="5"/>
      <c r="BS90" s="5"/>
      <c r="BT90" s="5"/>
      <c r="BU90" s="5"/>
      <c r="BV90" s="5"/>
      <c r="BW90" s="5"/>
      <c r="BX90" s="5"/>
      <c r="BY90" s="5"/>
      <c r="BZ90" s="5"/>
      <c r="CA90" s="5"/>
      <c r="CC90" s="209"/>
      <c r="CD90" s="208" t="str">
        <f>$DT$138</f>
        <v/>
      </c>
      <c r="CE90" s="210"/>
      <c r="CF90" s="210"/>
      <c r="CG90" s="210"/>
      <c r="CH90" s="210"/>
      <c r="CI90" s="210"/>
      <c r="CJ90" s="210"/>
      <c r="CK90" s="210"/>
      <c r="CL90" s="210"/>
      <c r="CM90" s="206" t="str">
        <f>$DT$139</f>
        <v/>
      </c>
      <c r="CN90" s="206"/>
      <c r="CO90" s="210"/>
      <c r="CP90" s="210"/>
      <c r="CQ90" s="210"/>
      <c r="CR90" s="210"/>
      <c r="CS90" s="210"/>
      <c r="CT90" s="210"/>
      <c r="CU90" s="210"/>
      <c r="CV90" s="211"/>
      <c r="CW90" s="85"/>
      <c r="CX90" s="85"/>
      <c r="CY90" s="85"/>
      <c r="CZ90" s="85"/>
      <c r="DA90" s="85"/>
      <c r="DB90" s="85"/>
      <c r="DC90" s="85"/>
      <c r="DD90" s="85"/>
      <c r="DE90" s="84"/>
      <c r="DF90" s="1"/>
      <c r="DG90" s="1"/>
      <c r="DH90" s="1"/>
      <c r="DM90" s="12" t="s">
        <v>223</v>
      </c>
      <c r="DN90" s="15" t="s">
        <v>224</v>
      </c>
      <c r="DO90" s="16"/>
      <c r="DP90" s="30" t="s">
        <v>225</v>
      </c>
      <c r="DQ90" s="376" t="b">
        <v>0</v>
      </c>
      <c r="DR90" s="13"/>
      <c r="DS90" s="11">
        <f t="shared" si="6"/>
        <v>0</v>
      </c>
      <c r="DT90" s="15" t="str">
        <f>IF(AND(DS90=0,DS91=0,DS92=0),"No.6 未入力",IF(AND(DS90=1,V50=""),"No.6 「年版」未入力",""))</f>
        <v>No.6 未入力</v>
      </c>
      <c r="DU90" s="80" t="s">
        <v>640</v>
      </c>
    </row>
    <row r="91" spans="1:125" ht="16.5" customHeight="1" x14ac:dyDescent="0.15">
      <c r="A91" s="653"/>
      <c r="B91" s="652"/>
      <c r="C91" s="621"/>
      <c r="D91" s="621"/>
      <c r="E91" s="621"/>
      <c r="F91" s="621"/>
      <c r="G91" s="621"/>
      <c r="H91" s="621"/>
      <c r="I91" s="621"/>
      <c r="J91" s="621"/>
      <c r="K91" s="638" t="s">
        <v>845</v>
      </c>
      <c r="L91" s="638"/>
      <c r="M91" s="638"/>
      <c r="N91" s="638"/>
      <c r="O91" s="638"/>
      <c r="P91" s="288"/>
      <c r="Q91" s="288" t="s">
        <v>116</v>
      </c>
      <c r="R91" s="310" t="s">
        <v>129</v>
      </c>
      <c r="S91" s="310"/>
      <c r="T91" s="310" t="s">
        <v>190</v>
      </c>
      <c r="U91" s="310"/>
      <c r="V91" s="288"/>
      <c r="W91" s="288"/>
      <c r="X91" s="288"/>
      <c r="Y91" s="288"/>
      <c r="Z91" s="288"/>
      <c r="AA91" s="288"/>
      <c r="AB91" s="288"/>
      <c r="AC91" s="288"/>
      <c r="AD91" s="288"/>
      <c r="AE91" s="288"/>
      <c r="AF91" s="288"/>
      <c r="AG91" s="288"/>
      <c r="AH91" s="288"/>
      <c r="AI91" s="288"/>
      <c r="AJ91" s="288"/>
      <c r="AK91" s="288"/>
      <c r="AL91" s="288"/>
      <c r="AM91" s="288"/>
      <c r="AN91" s="288"/>
      <c r="AO91" s="293"/>
      <c r="AP91" s="5"/>
      <c r="AQ91" s="5"/>
      <c r="AR91" s="5"/>
      <c r="AS91" s="5"/>
      <c r="AT91" s="5"/>
      <c r="AU91" s="5"/>
      <c r="AV91" s="5"/>
      <c r="AW91" s="5"/>
      <c r="AX91" s="5"/>
      <c r="AY91" s="5"/>
      <c r="AZ91" s="5"/>
      <c r="BA91" s="5"/>
      <c r="BB91" s="5"/>
      <c r="BC91" s="5"/>
      <c r="BD91" s="5"/>
      <c r="BE91" s="5"/>
      <c r="BF91" s="5"/>
      <c r="BG91" s="5"/>
      <c r="BH91" s="5"/>
      <c r="BI91" s="5"/>
      <c r="BJ91" s="5"/>
      <c r="BK91" s="5"/>
      <c r="BL91" s="5"/>
      <c r="BM91" s="5"/>
      <c r="BN91" s="5"/>
      <c r="BO91" s="5"/>
      <c r="BP91" s="5"/>
      <c r="BQ91" s="5"/>
      <c r="BR91" s="5"/>
      <c r="BS91" s="5"/>
      <c r="BT91" s="5"/>
      <c r="BU91" s="5"/>
      <c r="BV91" s="5"/>
      <c r="BW91" s="5"/>
      <c r="BX91" s="5"/>
      <c r="BY91" s="5"/>
      <c r="BZ91" s="5"/>
      <c r="CA91" s="5"/>
      <c r="CC91" s="212"/>
      <c r="CD91" s="219" t="str">
        <f>$DT$142</f>
        <v>No.14情報提供未入力</v>
      </c>
      <c r="CE91" s="213"/>
      <c r="CF91" s="213"/>
      <c r="CG91" s="213"/>
      <c r="CH91" s="213"/>
      <c r="CI91" s="213"/>
      <c r="CJ91" s="213"/>
      <c r="CK91" s="213"/>
      <c r="CL91" s="213"/>
      <c r="CM91" s="213"/>
      <c r="CN91" s="213"/>
      <c r="CO91" s="213"/>
      <c r="CP91" s="206"/>
      <c r="CQ91" s="206"/>
      <c r="CR91" s="206"/>
      <c r="CS91" s="206"/>
      <c r="CT91" s="206"/>
      <c r="CU91" s="206"/>
      <c r="CV91" s="207"/>
      <c r="CW91" s="85"/>
      <c r="CX91" s="85"/>
      <c r="CY91" s="85"/>
      <c r="CZ91" s="85"/>
      <c r="DA91" s="85"/>
      <c r="DB91" s="85"/>
      <c r="DC91" s="85"/>
      <c r="DD91" s="85"/>
      <c r="DE91" s="84"/>
      <c r="DF91" s="1"/>
      <c r="DG91" s="1"/>
      <c r="DH91" s="1"/>
      <c r="DM91" s="13"/>
      <c r="DN91" s="17"/>
      <c r="DO91" s="18"/>
      <c r="DP91" s="30" t="s">
        <v>217</v>
      </c>
      <c r="DQ91" s="376" t="b">
        <v>0</v>
      </c>
      <c r="DR91" s="13"/>
      <c r="DS91" s="11">
        <f t="shared" si="6"/>
        <v>0</v>
      </c>
      <c r="DT91" t="str">
        <f>IF(AND(DS91=1,AB51=""),"No.6 その他未入力","")</f>
        <v/>
      </c>
      <c r="DU91" s="80" t="s">
        <v>640</v>
      </c>
    </row>
    <row r="92" spans="1:125" ht="16.5" customHeight="1" x14ac:dyDescent="0.15">
      <c r="A92" s="653"/>
      <c r="B92" s="652"/>
      <c r="C92" s="621"/>
      <c r="D92" s="621"/>
      <c r="E92" s="621"/>
      <c r="F92" s="621"/>
      <c r="G92" s="621"/>
      <c r="H92" s="621"/>
      <c r="I92" s="621"/>
      <c r="J92" s="621"/>
      <c r="K92" s="639"/>
      <c r="L92" s="639"/>
      <c r="M92" s="639"/>
      <c r="N92" s="639"/>
      <c r="O92" s="639"/>
      <c r="P92" s="288"/>
      <c r="Q92" s="288"/>
      <c r="R92" s="304" t="s">
        <v>161</v>
      </c>
      <c r="S92" s="288"/>
      <c r="T92" s="288"/>
      <c r="U92" s="288"/>
      <c r="V92" s="288"/>
      <c r="W92" s="288"/>
      <c r="X92" s="288"/>
      <c r="Y92" s="288" t="s">
        <v>186</v>
      </c>
      <c r="Z92" s="288"/>
      <c r="AA92" s="288"/>
      <c r="AB92" s="288"/>
      <c r="AC92" s="288"/>
      <c r="AD92" s="288" t="s">
        <v>188</v>
      </c>
      <c r="AE92" s="288"/>
      <c r="AF92" s="288"/>
      <c r="AG92" s="288"/>
      <c r="AH92" s="288"/>
      <c r="AI92" s="288" t="s">
        <v>189</v>
      </c>
      <c r="AJ92" s="288"/>
      <c r="AK92" s="288"/>
      <c r="AL92" s="288"/>
      <c r="AM92" s="288"/>
      <c r="AN92" s="288"/>
      <c r="AO92" s="293"/>
      <c r="AP92" s="5"/>
      <c r="AQ92" s="5"/>
      <c r="AR92" s="5"/>
      <c r="AS92" s="5"/>
      <c r="AT92" s="5"/>
      <c r="AU92" s="5"/>
      <c r="AV92" s="5"/>
      <c r="AW92" s="5"/>
      <c r="AX92" s="5"/>
      <c r="AY92" s="5"/>
      <c r="AZ92" s="5"/>
      <c r="BA92" s="5"/>
      <c r="BB92" s="5"/>
      <c r="BC92" s="5"/>
      <c r="BD92" s="5"/>
      <c r="BE92" s="5"/>
      <c r="BF92" s="5"/>
      <c r="BG92" s="5"/>
      <c r="BH92" s="5"/>
      <c r="BI92" s="5"/>
      <c r="BJ92" s="5"/>
      <c r="BK92" s="5"/>
      <c r="BL92" s="5"/>
      <c r="BM92" s="5"/>
      <c r="BN92" s="5"/>
      <c r="BO92" s="5"/>
      <c r="BP92" s="5"/>
      <c r="BQ92" s="5"/>
      <c r="BR92" s="5"/>
      <c r="BS92" s="5"/>
      <c r="BT92" s="5"/>
      <c r="BU92" s="5"/>
      <c r="BV92" s="5"/>
      <c r="BW92" s="5"/>
      <c r="BX92" s="5"/>
      <c r="BY92" s="5"/>
      <c r="BZ92" s="5"/>
      <c r="CA92" s="5"/>
      <c r="CC92" s="205"/>
      <c r="CD92" s="208" t="str">
        <f>$DT$143</f>
        <v/>
      </c>
      <c r="CE92" s="206"/>
      <c r="CF92" s="206"/>
      <c r="CG92" s="206"/>
      <c r="CH92" s="206"/>
      <c r="CI92" s="206"/>
      <c r="CJ92" s="206"/>
      <c r="CK92" s="206"/>
      <c r="CL92" s="206"/>
      <c r="CM92" s="206"/>
      <c r="CN92" s="206"/>
      <c r="CO92" s="206"/>
      <c r="CP92" s="206"/>
      <c r="CQ92" s="206"/>
      <c r="CR92" s="206"/>
      <c r="CS92" s="206"/>
      <c r="CT92" s="206"/>
      <c r="CU92" s="206"/>
      <c r="CV92" s="207"/>
      <c r="CW92" s="85"/>
      <c r="CX92" s="85"/>
      <c r="CY92" s="85"/>
      <c r="CZ92" s="85"/>
      <c r="DA92" s="85"/>
      <c r="DB92" s="85"/>
      <c r="DC92" s="85"/>
      <c r="DD92" s="85"/>
      <c r="DE92" s="84"/>
      <c r="DF92" s="1"/>
      <c r="DG92" s="1"/>
      <c r="DH92" s="1"/>
      <c r="DM92" s="14"/>
      <c r="DN92" s="2"/>
      <c r="DO92" s="19"/>
      <c r="DP92" s="30" t="s">
        <v>226</v>
      </c>
      <c r="DQ92" s="376" t="b">
        <v>0</v>
      </c>
      <c r="DR92" s="13"/>
      <c r="DS92" s="11">
        <f t="shared" si="6"/>
        <v>0</v>
      </c>
      <c r="DT92" s="17" t="str">
        <f>IF(AND(OR(DS90=1,DS91=1),DS92=1),"No.6 選択矛盾","")</f>
        <v/>
      </c>
      <c r="DU92" s="28" t="s">
        <v>640</v>
      </c>
    </row>
    <row r="93" spans="1:125" ht="16.5" customHeight="1" x14ac:dyDescent="0.15">
      <c r="A93" s="653"/>
      <c r="B93" s="652"/>
      <c r="C93" s="621"/>
      <c r="D93" s="621"/>
      <c r="E93" s="621"/>
      <c r="F93" s="621"/>
      <c r="G93" s="621"/>
      <c r="H93" s="621"/>
      <c r="I93" s="621"/>
      <c r="J93" s="621"/>
      <c r="K93" s="639"/>
      <c r="L93" s="639"/>
      <c r="M93" s="639"/>
      <c r="N93" s="639"/>
      <c r="O93" s="639"/>
      <c r="P93" s="288"/>
      <c r="Q93" s="288"/>
      <c r="R93" s="288"/>
      <c r="S93" s="288"/>
      <c r="T93" s="288"/>
      <c r="U93" s="288"/>
      <c r="V93" s="288"/>
      <c r="W93" s="288"/>
      <c r="X93" s="288"/>
      <c r="Y93" s="288" t="s">
        <v>192</v>
      </c>
      <c r="Z93" s="288"/>
      <c r="AA93" s="288"/>
      <c r="AB93" s="288"/>
      <c r="AC93" s="288"/>
      <c r="AD93" s="288"/>
      <c r="AE93" s="288"/>
      <c r="AF93" s="288"/>
      <c r="AG93" s="288"/>
      <c r="AH93" s="288"/>
      <c r="AI93" s="288" t="s">
        <v>193</v>
      </c>
      <c r="AJ93" s="313"/>
      <c r="AK93" s="313"/>
      <c r="AL93" s="288"/>
      <c r="AM93" s="288"/>
      <c r="AN93" s="288"/>
      <c r="AO93" s="293"/>
      <c r="AP93" s="5"/>
      <c r="AQ93" s="5"/>
      <c r="AR93" s="5"/>
      <c r="AS93" s="5"/>
      <c r="AT93" s="5"/>
      <c r="AU93" s="5"/>
      <c r="AV93" s="5"/>
      <c r="AW93" s="5"/>
      <c r="AX93" s="5"/>
      <c r="AY93" s="5"/>
      <c r="AZ93" s="5"/>
      <c r="BA93" s="5"/>
      <c r="BB93" s="5"/>
      <c r="BC93" s="5"/>
      <c r="BD93" s="5"/>
      <c r="BE93" s="5"/>
      <c r="BF93" s="5"/>
      <c r="BG93" s="5"/>
      <c r="BH93" s="5"/>
      <c r="BI93" s="5"/>
      <c r="BJ93" s="5"/>
      <c r="BK93" s="5"/>
      <c r="BL93" s="5"/>
      <c r="BM93" s="5"/>
      <c r="BN93" s="5"/>
      <c r="BO93" s="5"/>
      <c r="BP93" s="5"/>
      <c r="BQ93" s="5"/>
      <c r="BR93" s="5"/>
      <c r="BS93" s="5"/>
      <c r="BT93" s="5"/>
      <c r="BU93" s="5"/>
      <c r="BV93" s="5"/>
      <c r="BW93" s="5"/>
      <c r="BX93" s="5"/>
      <c r="BY93" s="5"/>
      <c r="BZ93" s="5"/>
      <c r="CA93" s="5"/>
      <c r="CC93" s="205"/>
      <c r="CD93" s="206"/>
      <c r="CE93" s="206"/>
      <c r="CF93" s="206"/>
      <c r="CG93" s="206"/>
      <c r="CH93" s="206"/>
      <c r="CI93" s="206"/>
      <c r="CJ93" s="206"/>
      <c r="CK93" s="206"/>
      <c r="CL93" s="206"/>
      <c r="CM93" s="206"/>
      <c r="CN93" s="206"/>
      <c r="CO93" s="206"/>
      <c r="CP93" s="206"/>
      <c r="CQ93" s="206"/>
      <c r="CR93" s="206"/>
      <c r="CS93" s="206"/>
      <c r="CT93" s="206"/>
      <c r="CU93" s="206"/>
      <c r="CV93" s="207"/>
      <c r="CW93" s="85"/>
      <c r="CX93" s="85"/>
      <c r="CY93" s="85"/>
      <c r="CZ93" s="85"/>
      <c r="DA93" s="85"/>
      <c r="DB93" s="85"/>
      <c r="DC93" s="85"/>
      <c r="DD93" s="85"/>
      <c r="DE93" s="84"/>
      <c r="DF93" s="1"/>
      <c r="DG93" s="1"/>
      <c r="DH93" s="1"/>
      <c r="DM93" s="12" t="s">
        <v>227</v>
      </c>
      <c r="DN93" s="15" t="s">
        <v>228</v>
      </c>
      <c r="DO93" s="12" t="s">
        <v>229</v>
      </c>
      <c r="DP93" s="30" t="s">
        <v>230</v>
      </c>
      <c r="DQ93" s="376" t="b">
        <v>0</v>
      </c>
      <c r="DR93" s="13"/>
      <c r="DS93" s="11">
        <f t="shared" si="6"/>
        <v>0</v>
      </c>
      <c r="DT93" s="15" t="str">
        <f>IF(AND(DS93=0,DS94=0),"No.7 設定ｽﾀｯﾌ未入力",IF(AND(DQ93=TRUE,DQ94=TRUE),"No.7 設定ｽﾀｯﾌ重複選択",""))</f>
        <v>No.7 設定ｽﾀｯﾌ未入力</v>
      </c>
      <c r="DU93" s="80" t="s">
        <v>640</v>
      </c>
    </row>
    <row r="94" spans="1:125" ht="16.5" customHeight="1" thickBot="1" x14ac:dyDescent="0.2">
      <c r="A94" s="654"/>
      <c r="B94" s="655"/>
      <c r="C94" s="622"/>
      <c r="D94" s="622"/>
      <c r="E94" s="622"/>
      <c r="F94" s="622"/>
      <c r="G94" s="622"/>
      <c r="H94" s="622"/>
      <c r="I94" s="622"/>
      <c r="J94" s="622"/>
      <c r="K94" s="640"/>
      <c r="L94" s="640"/>
      <c r="M94" s="640"/>
      <c r="N94" s="640"/>
      <c r="O94" s="640"/>
      <c r="P94" s="290"/>
      <c r="Q94" s="290"/>
      <c r="R94" s="290"/>
      <c r="S94" s="290"/>
      <c r="T94" s="290"/>
      <c r="U94" s="290"/>
      <c r="V94" s="290"/>
      <c r="W94" s="290"/>
      <c r="X94" s="290"/>
      <c r="Y94" s="290" t="s">
        <v>293</v>
      </c>
      <c r="Z94" s="314"/>
      <c r="AA94" s="290"/>
      <c r="AB94" s="626"/>
      <c r="AC94" s="626"/>
      <c r="AD94" s="626"/>
      <c r="AE94" s="626"/>
      <c r="AF94" s="626"/>
      <c r="AG94" s="626"/>
      <c r="AH94" s="626"/>
      <c r="AI94" s="626"/>
      <c r="AJ94" s="626"/>
      <c r="AK94" s="626"/>
      <c r="AL94" s="626"/>
      <c r="AM94" s="626"/>
      <c r="AN94" s="626"/>
      <c r="AO94" s="286" t="s">
        <v>187</v>
      </c>
      <c r="AP94" s="5"/>
      <c r="AQ94" s="5"/>
      <c r="AR94" s="5"/>
      <c r="AS94" s="5"/>
      <c r="AT94" s="5"/>
      <c r="AU94" s="5"/>
      <c r="AV94" s="5"/>
      <c r="AW94" s="5"/>
      <c r="AX94" s="5"/>
      <c r="AY94" s="5"/>
      <c r="AZ94" s="5"/>
      <c r="BA94" s="5"/>
      <c r="BB94" s="5"/>
      <c r="BC94" s="5"/>
      <c r="BD94" s="5"/>
      <c r="BE94" s="5"/>
      <c r="BF94" s="5"/>
      <c r="BG94" s="5"/>
      <c r="BH94" s="5"/>
      <c r="BI94" s="5"/>
      <c r="BJ94" s="5"/>
      <c r="BK94" s="5"/>
      <c r="BL94" s="5"/>
      <c r="BM94" s="5"/>
      <c r="BN94" s="5"/>
      <c r="BO94" s="5"/>
      <c r="BP94" s="5"/>
      <c r="BQ94" s="5"/>
      <c r="BR94" s="5"/>
      <c r="BS94" s="5"/>
      <c r="BT94" s="5"/>
      <c r="BU94" s="5"/>
      <c r="BV94" s="5"/>
      <c r="BW94" s="5"/>
      <c r="BX94" s="5"/>
      <c r="BY94" s="5"/>
      <c r="BZ94" s="5"/>
      <c r="CA94" s="5"/>
      <c r="CC94" s="209"/>
      <c r="CD94" s="210"/>
      <c r="CE94" s="210"/>
      <c r="CF94" s="210"/>
      <c r="CG94" s="210"/>
      <c r="CH94" s="210"/>
      <c r="CI94" s="210"/>
      <c r="CJ94" s="210"/>
      <c r="CK94" s="210"/>
      <c r="CL94" s="210"/>
      <c r="CM94" s="210"/>
      <c r="CN94" s="210"/>
      <c r="CO94" s="210"/>
      <c r="CP94" s="210"/>
      <c r="CQ94" s="210"/>
      <c r="CR94" s="210"/>
      <c r="CS94" s="210"/>
      <c r="CT94" s="210"/>
      <c r="CU94" s="210"/>
      <c r="CV94" s="211"/>
      <c r="CW94" s="85"/>
      <c r="CX94" s="85"/>
      <c r="CY94" s="85"/>
      <c r="CZ94" s="85"/>
      <c r="DA94" s="85"/>
      <c r="DB94" s="85"/>
      <c r="DC94" s="85"/>
      <c r="DD94" s="85"/>
      <c r="DE94" s="84"/>
      <c r="DF94" s="1"/>
      <c r="DG94" s="1"/>
      <c r="DH94" s="1"/>
      <c r="DM94" s="13"/>
      <c r="DN94" s="17"/>
      <c r="DO94" s="14"/>
      <c r="DP94" s="30" t="s">
        <v>231</v>
      </c>
      <c r="DQ94" s="376" t="b">
        <v>0</v>
      </c>
      <c r="DR94" s="13"/>
      <c r="DS94" s="11">
        <f t="shared" si="6"/>
        <v>0</v>
      </c>
      <c r="DT94" s="2"/>
      <c r="DU94" s="28"/>
    </row>
    <row r="95" spans="1:125" ht="16.5" customHeight="1" x14ac:dyDescent="0.15">
      <c r="A95" s="630" t="s">
        <v>758</v>
      </c>
      <c r="B95" s="631"/>
      <c r="C95" s="624" t="s">
        <v>846</v>
      </c>
      <c r="D95" s="624"/>
      <c r="E95" s="624"/>
      <c r="F95" s="624"/>
      <c r="G95" s="624"/>
      <c r="H95" s="624"/>
      <c r="I95" s="624"/>
      <c r="J95" s="624"/>
      <c r="K95" s="676" t="s">
        <v>133</v>
      </c>
      <c r="L95" s="676"/>
      <c r="M95" s="676"/>
      <c r="N95" s="676"/>
      <c r="O95" s="676"/>
      <c r="P95" s="676"/>
      <c r="Q95" s="287"/>
      <c r="R95" s="287" t="s">
        <v>116</v>
      </c>
      <c r="S95" s="287" t="s">
        <v>40</v>
      </c>
      <c r="T95" s="287"/>
      <c r="U95" s="287" t="s">
        <v>191</v>
      </c>
      <c r="V95" s="287"/>
      <c r="W95" s="287"/>
      <c r="X95" s="287"/>
      <c r="Y95" s="315" t="s">
        <v>135</v>
      </c>
      <c r="Z95" s="315"/>
      <c r="AA95" s="315"/>
      <c r="AB95" s="315"/>
      <c r="AC95" s="315"/>
      <c r="AD95" s="315"/>
      <c r="AE95" s="315"/>
      <c r="AF95" s="287"/>
      <c r="AG95" s="287"/>
      <c r="AH95" s="287" t="s">
        <v>116</v>
      </c>
      <c r="AI95" s="287" t="s">
        <v>40</v>
      </c>
      <c r="AJ95" s="287"/>
      <c r="AK95" s="287" t="s">
        <v>191</v>
      </c>
      <c r="AL95" s="287"/>
      <c r="AM95" s="287"/>
      <c r="AN95" s="287"/>
      <c r="AO95" s="289"/>
      <c r="AP95" s="5"/>
      <c r="AQ95" s="5"/>
      <c r="AR95" s="5"/>
      <c r="AS95" s="5"/>
      <c r="AT95" s="5"/>
      <c r="AU95" s="5"/>
      <c r="AV95" s="5"/>
      <c r="AW95" s="5"/>
      <c r="AX95" s="5"/>
      <c r="AY95" s="5"/>
      <c r="AZ95" s="5"/>
      <c r="BA95" s="5"/>
      <c r="BB95" s="5"/>
      <c r="BC95" s="5"/>
      <c r="BD95" s="5"/>
      <c r="BE95" s="5"/>
      <c r="BF95" s="5"/>
      <c r="BG95" s="5"/>
      <c r="BH95" s="5"/>
      <c r="BI95" s="5"/>
      <c r="BJ95" s="5"/>
      <c r="BK95" s="5"/>
      <c r="BL95" s="5"/>
      <c r="BM95" s="5"/>
      <c r="BN95" s="5"/>
      <c r="BO95" s="5"/>
      <c r="BP95" s="5"/>
      <c r="BQ95" s="5"/>
      <c r="BR95" s="5"/>
      <c r="BS95" s="5"/>
      <c r="BT95" s="5"/>
      <c r="BU95" s="5"/>
      <c r="BV95" s="5"/>
      <c r="BW95" s="5"/>
      <c r="BX95" s="5"/>
      <c r="BY95" s="5"/>
      <c r="BZ95" s="5"/>
      <c r="CA95" s="5"/>
      <c r="CC95" s="212"/>
      <c r="CD95" s="219" t="str">
        <f>$DT$150</f>
        <v>No.15業務委託未入力</v>
      </c>
      <c r="CE95" s="213"/>
      <c r="CF95" s="213"/>
      <c r="CG95" s="213"/>
      <c r="CH95" s="213"/>
      <c r="CI95" s="213"/>
      <c r="CJ95" s="213"/>
      <c r="CK95" s="213"/>
      <c r="CL95" s="213"/>
      <c r="CM95" s="213" t="str">
        <f>$DT$152</f>
        <v/>
      </c>
      <c r="CN95" s="213"/>
      <c r="CO95" s="213"/>
      <c r="CP95" s="206"/>
      <c r="CQ95" s="206"/>
      <c r="CR95" s="206"/>
      <c r="CS95" s="206"/>
      <c r="CT95" s="206"/>
      <c r="CU95" s="206"/>
      <c r="CV95" s="207"/>
      <c r="CW95" s="87"/>
      <c r="CX95" s="87"/>
      <c r="CY95" s="87"/>
      <c r="CZ95" s="87"/>
      <c r="DA95" s="87"/>
      <c r="DB95" s="87"/>
      <c r="DC95" s="85"/>
      <c r="DD95" s="85"/>
      <c r="DE95" s="84"/>
      <c r="DF95" s="1"/>
      <c r="DG95" s="1"/>
      <c r="DH95" s="1"/>
      <c r="DM95" s="13"/>
      <c r="DN95" s="17"/>
      <c r="DO95" s="12" t="s">
        <v>232</v>
      </c>
      <c r="DP95" s="30" t="s">
        <v>234</v>
      </c>
      <c r="DQ95" s="376" t="b">
        <v>0</v>
      </c>
      <c r="DR95" s="13"/>
      <c r="DS95" s="11">
        <f t="shared" si="6"/>
        <v>0</v>
      </c>
      <c r="DT95" s="17" t="str">
        <f>IF(AND(DS95=0,DS96=0,DS97=0),"No.7 設定方法未入力",IF(OR(AND(DS95=1,DS96=1),AND(DS95=1,DS97=1),AND(DS96=1,DS97=1)),"No.7 設定方法重複選択",""))</f>
        <v>No.7 設定方法未入力</v>
      </c>
      <c r="DU95" s="80" t="s">
        <v>640</v>
      </c>
    </row>
    <row r="96" spans="1:125" ht="16.5" customHeight="1" x14ac:dyDescent="0.15">
      <c r="A96" s="632"/>
      <c r="B96" s="633"/>
      <c r="C96" s="959"/>
      <c r="D96" s="959"/>
      <c r="E96" s="959"/>
      <c r="F96" s="959"/>
      <c r="G96" s="959"/>
      <c r="H96" s="959"/>
      <c r="I96" s="959"/>
      <c r="J96" s="959"/>
      <c r="K96" s="666" t="s">
        <v>134</v>
      </c>
      <c r="L96" s="666"/>
      <c r="M96" s="666"/>
      <c r="N96" s="666"/>
      <c r="O96" s="666"/>
      <c r="P96" s="666"/>
      <c r="Q96" s="316" t="s">
        <v>814</v>
      </c>
      <c r="R96" s="643"/>
      <c r="S96" s="643"/>
      <c r="T96" s="643"/>
      <c r="U96" s="643"/>
      <c r="V96" s="643"/>
      <c r="W96" s="643"/>
      <c r="X96" s="643"/>
      <c r="Y96" s="643"/>
      <c r="Z96" s="643"/>
      <c r="AA96" s="643"/>
      <c r="AB96" s="643"/>
      <c r="AC96" s="643"/>
      <c r="AD96" s="643"/>
      <c r="AE96" s="643"/>
      <c r="AF96" s="643"/>
      <c r="AG96" s="643"/>
      <c r="AH96" s="643"/>
      <c r="AI96" s="643"/>
      <c r="AJ96" s="643"/>
      <c r="AK96" s="643"/>
      <c r="AL96" s="643"/>
      <c r="AM96" s="643"/>
      <c r="AN96" s="643"/>
      <c r="AO96" s="317" t="s">
        <v>815</v>
      </c>
      <c r="AP96" s="7"/>
      <c r="AQ96" s="7"/>
      <c r="AR96" s="7"/>
      <c r="AS96" s="7"/>
      <c r="AT96" s="7"/>
      <c r="AU96" s="7"/>
      <c r="AV96" s="7"/>
      <c r="AW96" s="7"/>
      <c r="AX96" s="7"/>
      <c r="AY96" s="7"/>
      <c r="AZ96" s="7"/>
      <c r="BA96" s="7"/>
      <c r="BB96" s="7"/>
      <c r="BC96" s="7"/>
      <c r="BD96" s="7"/>
      <c r="BE96" s="7"/>
      <c r="BF96" s="7"/>
      <c r="BG96" s="7"/>
      <c r="BH96" s="7"/>
      <c r="BI96" s="7"/>
      <c r="BJ96" s="7"/>
      <c r="BK96" s="7"/>
      <c r="BL96" s="7"/>
      <c r="BM96" s="7"/>
      <c r="BN96" s="7"/>
      <c r="BO96" s="7"/>
      <c r="BP96" s="7"/>
      <c r="BQ96" s="7"/>
      <c r="BR96" s="7"/>
      <c r="BS96" s="7"/>
      <c r="BT96" s="7"/>
      <c r="BU96" s="7"/>
      <c r="BV96" s="7"/>
      <c r="BW96" s="7"/>
      <c r="BX96" s="7"/>
      <c r="BY96" s="7"/>
      <c r="BZ96" s="7"/>
      <c r="CA96" s="7"/>
      <c r="CC96" s="209"/>
      <c r="CD96" s="208" t="str">
        <f>$DT$151</f>
        <v/>
      </c>
      <c r="CE96" s="210"/>
      <c r="CF96" s="210"/>
      <c r="CG96" s="210"/>
      <c r="CH96" s="210"/>
      <c r="CI96" s="210"/>
      <c r="CJ96" s="210"/>
      <c r="CK96" s="210"/>
      <c r="CL96" s="217"/>
      <c r="CM96" s="217"/>
      <c r="CN96" s="217"/>
      <c r="CO96" s="217"/>
      <c r="CP96" s="217"/>
      <c r="CQ96" s="217"/>
      <c r="CR96" s="217"/>
      <c r="CS96" s="217"/>
      <c r="CT96" s="217"/>
      <c r="CU96" s="217"/>
      <c r="CV96" s="218"/>
      <c r="CW96" s="85"/>
      <c r="CX96" s="85"/>
      <c r="CY96" s="85"/>
      <c r="CZ96" s="85"/>
      <c r="DA96" s="85"/>
      <c r="DB96" s="85"/>
      <c r="DC96" s="85"/>
      <c r="DD96" s="85"/>
      <c r="DE96" s="84"/>
      <c r="DF96" s="1"/>
      <c r="DG96" s="1"/>
      <c r="DH96" s="1"/>
      <c r="DM96" s="13"/>
      <c r="DN96" s="17"/>
      <c r="DO96" s="13"/>
      <c r="DP96" s="30" t="s">
        <v>233</v>
      </c>
      <c r="DQ96" s="376" t="b">
        <v>0</v>
      </c>
      <c r="DR96" s="13"/>
      <c r="DS96" s="11">
        <f t="shared" si="6"/>
        <v>0</v>
      </c>
      <c r="DT96" s="17" t="str">
        <f>IF(AND(DS97=1,X56=""),"No.7その他未入力","")</f>
        <v/>
      </c>
      <c r="DU96" s="80" t="s">
        <v>640</v>
      </c>
    </row>
    <row r="97" spans="1:127" ht="16.5" customHeight="1" x14ac:dyDescent="0.15">
      <c r="A97" s="632"/>
      <c r="B97" s="633"/>
      <c r="C97" s="953" t="s">
        <v>847</v>
      </c>
      <c r="D97" s="954"/>
      <c r="E97" s="954"/>
      <c r="F97" s="954"/>
      <c r="G97" s="954"/>
      <c r="H97" s="954"/>
      <c r="I97" s="954"/>
      <c r="J97" s="955"/>
      <c r="K97" s="98"/>
      <c r="L97" s="99"/>
      <c r="M97" s="100" t="s">
        <v>689</v>
      </c>
      <c r="N97" s="99"/>
      <c r="O97" s="99"/>
      <c r="P97" s="99"/>
      <c r="Q97" s="99"/>
      <c r="R97" s="99"/>
      <c r="S97" s="100" t="s">
        <v>690</v>
      </c>
      <c r="T97" s="99"/>
      <c r="U97" s="99"/>
      <c r="V97" s="99"/>
      <c r="W97" s="99"/>
      <c r="X97" s="99"/>
      <c r="Y97" s="100" t="s">
        <v>691</v>
      </c>
      <c r="Z97" s="99"/>
      <c r="AA97" s="99"/>
      <c r="AB97" s="99"/>
      <c r="AC97" s="99"/>
      <c r="AD97" s="100" t="s">
        <v>692</v>
      </c>
      <c r="AE97" s="99"/>
      <c r="AF97" s="99"/>
      <c r="AG97" s="99"/>
      <c r="AH97" s="99"/>
      <c r="AI97" s="99"/>
      <c r="AJ97" s="100" t="s">
        <v>693</v>
      </c>
      <c r="AK97" s="99"/>
      <c r="AL97" s="99"/>
      <c r="AM97" s="85"/>
      <c r="AN97" s="85"/>
      <c r="AO97" s="300"/>
      <c r="AP97" s="1"/>
      <c r="AQ97" s="1"/>
      <c r="AR97" s="1"/>
      <c r="AS97" s="1"/>
      <c r="AT97" s="1"/>
      <c r="AU97" s="1"/>
      <c r="AV97" s="1"/>
      <c r="AW97" s="1"/>
      <c r="AX97" s="1"/>
      <c r="AY97" s="1"/>
      <c r="AZ97" s="1"/>
      <c r="BA97" s="1"/>
      <c r="BB97" s="1"/>
      <c r="BC97" s="1"/>
      <c r="BD97" s="1"/>
      <c r="BE97" s="1"/>
      <c r="BF97" s="1"/>
      <c r="BG97" s="1"/>
      <c r="BH97" s="1"/>
      <c r="BI97" s="1"/>
      <c r="BJ97" s="1"/>
      <c r="BK97" s="1"/>
      <c r="BL97" s="1"/>
      <c r="BM97" s="1"/>
      <c r="BN97" s="1"/>
      <c r="BO97" s="1"/>
      <c r="BP97" s="1"/>
      <c r="BQ97" s="1"/>
      <c r="BR97" s="1"/>
      <c r="BS97" s="1"/>
      <c r="BT97" s="1"/>
      <c r="BU97" s="1"/>
      <c r="BV97" s="1"/>
      <c r="BW97" s="1"/>
      <c r="BX97" s="1"/>
      <c r="BY97" s="1"/>
      <c r="BZ97" s="1"/>
      <c r="CA97" s="1"/>
      <c r="CC97" s="205"/>
      <c r="CD97" s="219" t="str">
        <f>$DT$155</f>
        <v>No.15 契約の有無 未入力</v>
      </c>
      <c r="CE97" s="206"/>
      <c r="CF97" s="206"/>
      <c r="CG97" s="206"/>
      <c r="CH97" s="206"/>
      <c r="CI97" s="206"/>
      <c r="CJ97" s="206"/>
      <c r="CK97" s="206"/>
      <c r="CL97" s="215"/>
      <c r="CM97" s="215"/>
      <c r="CN97" s="215"/>
      <c r="CO97" s="215"/>
      <c r="CP97" s="215"/>
      <c r="CQ97" s="215"/>
      <c r="CR97" s="215"/>
      <c r="CS97" s="215"/>
      <c r="CT97" s="215"/>
      <c r="CU97" s="215"/>
      <c r="CV97" s="216"/>
      <c r="CW97" s="85"/>
      <c r="CX97" s="85"/>
      <c r="CY97" s="85"/>
      <c r="CZ97" s="85"/>
      <c r="DA97" s="85"/>
      <c r="DB97" s="85"/>
      <c r="DC97" s="85"/>
      <c r="DD97" s="85"/>
      <c r="DE97" s="84"/>
      <c r="DF97" s="1"/>
      <c r="DG97" s="1"/>
      <c r="DH97" s="1"/>
      <c r="DM97" s="14"/>
      <c r="DN97" s="2"/>
      <c r="DO97" s="14"/>
      <c r="DP97" s="30" t="s">
        <v>217</v>
      </c>
      <c r="DQ97" s="376" t="b">
        <v>0</v>
      </c>
      <c r="DR97" s="13"/>
      <c r="DS97" s="11">
        <f t="shared" si="6"/>
        <v>0</v>
      </c>
      <c r="DT97" s="2"/>
      <c r="DU97" s="28"/>
    </row>
    <row r="98" spans="1:127" ht="16.5" customHeight="1" thickBot="1" x14ac:dyDescent="0.2">
      <c r="A98" s="634"/>
      <c r="B98" s="635"/>
      <c r="C98" s="956"/>
      <c r="D98" s="957"/>
      <c r="E98" s="957"/>
      <c r="F98" s="957"/>
      <c r="G98" s="957"/>
      <c r="H98" s="957"/>
      <c r="I98" s="957"/>
      <c r="J98" s="958"/>
      <c r="K98" s="114"/>
      <c r="L98" s="115"/>
      <c r="M98" s="116" t="s">
        <v>694</v>
      </c>
      <c r="N98" s="115"/>
      <c r="O98" s="115"/>
      <c r="P98" s="115"/>
      <c r="Q98" s="115"/>
      <c r="R98" s="115"/>
      <c r="S98" s="116" t="s">
        <v>695</v>
      </c>
      <c r="T98" s="115"/>
      <c r="U98" s="115"/>
      <c r="V98" s="626"/>
      <c r="W98" s="626"/>
      <c r="X98" s="626"/>
      <c r="Y98" s="626"/>
      <c r="Z98" s="626"/>
      <c r="AA98" s="626"/>
      <c r="AB98" s="626"/>
      <c r="AC98" s="626"/>
      <c r="AD98" s="626"/>
      <c r="AE98" s="626"/>
      <c r="AF98" s="626"/>
      <c r="AG98" s="626"/>
      <c r="AH98" s="626"/>
      <c r="AI98" s="626"/>
      <c r="AJ98" s="626"/>
      <c r="AK98" s="626"/>
      <c r="AL98" s="115" t="s">
        <v>696</v>
      </c>
      <c r="AM98" s="314"/>
      <c r="AN98" s="314"/>
      <c r="AO98" s="318"/>
      <c r="AP98" s="1"/>
      <c r="AQ98" s="1"/>
      <c r="AR98" s="1"/>
      <c r="AS98" s="1"/>
      <c r="AT98" s="1"/>
      <c r="AU98" s="1"/>
      <c r="AV98" s="1"/>
      <c r="AW98" s="1"/>
      <c r="AX98" s="1"/>
      <c r="AY98" s="1"/>
      <c r="AZ98" s="1"/>
      <c r="BA98" s="1"/>
      <c r="BB98" s="1"/>
      <c r="BC98" s="1"/>
      <c r="BD98" s="1"/>
      <c r="BE98" s="1"/>
      <c r="BF98" s="1"/>
      <c r="BG98" s="1"/>
      <c r="BH98" s="1"/>
      <c r="BI98" s="1"/>
      <c r="BJ98" s="1"/>
      <c r="BK98" s="1"/>
      <c r="BL98" s="1"/>
      <c r="BM98" s="1"/>
      <c r="BN98" s="1"/>
      <c r="BO98" s="1"/>
      <c r="BP98" s="1"/>
      <c r="BQ98" s="1"/>
      <c r="BR98" s="1"/>
      <c r="BS98" s="1"/>
      <c r="BT98" s="1"/>
      <c r="BU98" s="1"/>
      <c r="BV98" s="1"/>
      <c r="BW98" s="1"/>
      <c r="BX98" s="1"/>
      <c r="BY98" s="1"/>
      <c r="BZ98" s="1"/>
      <c r="CA98" s="1"/>
      <c r="CC98" s="205"/>
      <c r="CD98" s="208" t="str">
        <f>$DT$156</f>
        <v/>
      </c>
      <c r="CE98" s="206"/>
      <c r="CF98" s="206"/>
      <c r="CG98" s="206"/>
      <c r="CH98" s="206"/>
      <c r="CI98" s="206"/>
      <c r="CJ98" s="206"/>
      <c r="CK98" s="206"/>
      <c r="CL98" s="215"/>
      <c r="CM98" s="215"/>
      <c r="CN98" s="215"/>
      <c r="CO98" s="215"/>
      <c r="CP98" s="215"/>
      <c r="CQ98" s="215"/>
      <c r="CR98" s="215"/>
      <c r="CS98" s="215"/>
      <c r="CT98" s="215"/>
      <c r="CU98" s="215"/>
      <c r="CV98" s="216"/>
      <c r="CW98" s="85"/>
      <c r="CX98" s="85"/>
      <c r="CY98" s="85"/>
      <c r="CZ98" s="85"/>
      <c r="DA98" s="85"/>
      <c r="DB98" s="85"/>
      <c r="DC98" s="85"/>
      <c r="DD98" s="85"/>
      <c r="DE98" s="84"/>
      <c r="DF98" s="1"/>
      <c r="DG98" s="1"/>
      <c r="DH98" s="1"/>
      <c r="DM98" s="12" t="s">
        <v>244</v>
      </c>
      <c r="DN98" s="15" t="s">
        <v>245</v>
      </c>
      <c r="DO98" s="33" t="s">
        <v>246</v>
      </c>
      <c r="DP98" s="11" t="s">
        <v>250</v>
      </c>
      <c r="DQ98" s="378" t="str">
        <f>IF(Y58="","FALSE","TRUE")</f>
        <v>FALSE</v>
      </c>
      <c r="DR98" s="1"/>
      <c r="DS98" s="11">
        <f t="shared" ref="DS98:DS105" si="7">IF(DQ98="TRUE",1,0)</f>
        <v>0</v>
      </c>
      <c r="DT98" s="15" t="str">
        <f>IF(AND(DS98=0,DS99=0),"No.8 食塩未入力",IF(DS98=0,"No.8 食塩目標量未入力",IF(DS99=0,"No.8 食塩給与量未入力","")))</f>
        <v>No.8 食塩未入力</v>
      </c>
      <c r="DU98" s="80" t="s">
        <v>641</v>
      </c>
      <c r="DW98" t="s">
        <v>745</v>
      </c>
    </row>
    <row r="99" spans="1:127" ht="16.5" customHeight="1" thickBot="1" x14ac:dyDescent="0.2">
      <c r="A99" s="128" t="s">
        <v>716</v>
      </c>
      <c r="B99" s="128"/>
      <c r="C99" s="319"/>
      <c r="D99" s="319"/>
      <c r="E99" s="319"/>
      <c r="F99" s="319"/>
      <c r="G99" s="319"/>
      <c r="H99" s="319"/>
      <c r="I99" s="319"/>
      <c r="J99" s="319"/>
      <c r="K99" s="128"/>
      <c r="L99" s="128"/>
      <c r="M99" s="128"/>
      <c r="N99" s="128"/>
      <c r="O99" s="128"/>
      <c r="P99" s="128"/>
      <c r="Q99" s="128"/>
      <c r="R99" s="128"/>
      <c r="S99" s="128"/>
      <c r="T99" s="128"/>
      <c r="U99" s="128"/>
      <c r="V99" s="128"/>
      <c r="W99" s="128"/>
      <c r="X99" s="128"/>
      <c r="Y99" s="128"/>
      <c r="Z99" s="314"/>
      <c r="AA99" s="128"/>
      <c r="AB99" s="128"/>
      <c r="AC99" s="128"/>
      <c r="AD99" s="128"/>
      <c r="AE99" s="128"/>
      <c r="AF99" s="128"/>
      <c r="AG99" s="320"/>
      <c r="AH99" s="320"/>
      <c r="AI99" s="320"/>
      <c r="AJ99" s="320"/>
      <c r="AK99" s="320"/>
      <c r="AL99" s="320"/>
      <c r="AM99" s="320"/>
      <c r="AN99" s="320"/>
      <c r="AO99" s="321" t="s">
        <v>175</v>
      </c>
      <c r="AP99" s="4"/>
      <c r="AQ99" s="4"/>
      <c r="AR99" s="4"/>
      <c r="AS99" s="4"/>
      <c r="AT99" s="4"/>
      <c r="AU99" s="4"/>
      <c r="AV99" s="4"/>
      <c r="AW99" s="4"/>
      <c r="AX99" s="4"/>
      <c r="AY99" s="4"/>
      <c r="AZ99" s="4"/>
      <c r="BA99" s="4"/>
      <c r="BB99" s="4"/>
      <c r="BC99" s="4"/>
      <c r="BD99" s="4"/>
      <c r="BE99" s="4"/>
      <c r="BF99" s="4"/>
      <c r="BG99" s="4"/>
      <c r="BH99" s="4"/>
      <c r="BI99" s="4"/>
      <c r="BJ99" s="4"/>
      <c r="BK99" s="4"/>
      <c r="BL99" s="4"/>
      <c r="BM99" s="4"/>
      <c r="BN99" s="4"/>
      <c r="BO99" s="4"/>
      <c r="BP99" s="4"/>
      <c r="BQ99" s="4"/>
      <c r="BR99" s="4"/>
      <c r="BS99" s="4"/>
      <c r="BT99" s="4"/>
      <c r="BU99" s="4"/>
      <c r="BV99" s="4"/>
      <c r="BW99" s="4"/>
      <c r="BX99" s="4"/>
      <c r="BY99" s="4"/>
      <c r="BZ99" s="4"/>
      <c r="CA99" s="4"/>
      <c r="CC99" s="209"/>
      <c r="CD99" s="220"/>
      <c r="CE99" s="210"/>
      <c r="CF99" s="210"/>
      <c r="CG99" s="210"/>
      <c r="CH99" s="210"/>
      <c r="CI99" s="210"/>
      <c r="CJ99" s="210"/>
      <c r="CK99" s="210"/>
      <c r="CL99" s="217"/>
      <c r="CM99" s="217"/>
      <c r="CN99" s="217"/>
      <c r="CO99" s="217"/>
      <c r="CP99" s="217"/>
      <c r="CQ99" s="217"/>
      <c r="CR99" s="217"/>
      <c r="CS99" s="217"/>
      <c r="CT99" s="217"/>
      <c r="CU99" s="217"/>
      <c r="CV99" s="218"/>
      <c r="CW99" s="1"/>
      <c r="CX99" s="1"/>
      <c r="CY99" s="1"/>
      <c r="CZ99" s="1"/>
      <c r="DA99" s="1"/>
      <c r="DB99" s="1"/>
      <c r="DC99" s="1"/>
      <c r="DD99" s="1"/>
      <c r="DE99" s="1"/>
      <c r="DF99" s="1"/>
      <c r="DM99" s="13"/>
      <c r="DN99" s="17"/>
      <c r="DO99" s="14"/>
      <c r="DP99" s="11" t="s">
        <v>251</v>
      </c>
      <c r="DQ99" s="378" t="str">
        <f>IF(AC58="","FALSE","TRUE")</f>
        <v>FALSE</v>
      </c>
      <c r="DR99" s="1"/>
      <c r="DS99" s="11">
        <f t="shared" si="7"/>
        <v>0</v>
      </c>
      <c r="DT99" s="2"/>
      <c r="DU99" s="28"/>
      <c r="DW99" t="s">
        <v>746</v>
      </c>
    </row>
    <row r="100" spans="1:127" ht="16.5" customHeight="1" x14ac:dyDescent="0.15">
      <c r="A100" s="632" t="s">
        <v>147</v>
      </c>
      <c r="B100" s="652"/>
      <c r="C100" s="299" t="s">
        <v>848</v>
      </c>
      <c r="D100" s="85"/>
      <c r="E100" s="85"/>
      <c r="F100" s="85"/>
      <c r="G100" s="85"/>
      <c r="H100" s="85"/>
      <c r="I100" s="85"/>
      <c r="J100" s="85"/>
      <c r="K100" s="288"/>
      <c r="L100" s="288"/>
      <c r="M100" s="288"/>
      <c r="N100" s="288"/>
      <c r="O100" s="288"/>
      <c r="P100" s="288"/>
      <c r="Q100" s="288"/>
      <c r="R100" s="288"/>
      <c r="S100" s="288"/>
      <c r="T100" s="288"/>
      <c r="U100" s="288"/>
      <c r="V100" s="288"/>
      <c r="W100" s="288"/>
      <c r="X100" s="288"/>
      <c r="Y100" s="288"/>
      <c r="Z100" s="288"/>
      <c r="AA100" s="288"/>
      <c r="AB100" s="288"/>
      <c r="AC100" s="288"/>
      <c r="AD100" s="288"/>
      <c r="AE100" s="288"/>
      <c r="AF100" s="288"/>
      <c r="AG100" s="288"/>
      <c r="AH100" s="288"/>
      <c r="AI100" s="288"/>
      <c r="AJ100" s="288"/>
      <c r="AK100" s="288"/>
      <c r="AL100" s="288"/>
      <c r="AM100" s="288"/>
      <c r="AN100" s="288"/>
      <c r="AO100" s="293"/>
      <c r="AP100" s="5"/>
      <c r="AQ100" s="5"/>
      <c r="AR100" s="5"/>
      <c r="AS100" s="5"/>
      <c r="AT100" s="5"/>
      <c r="AU100" s="5"/>
      <c r="AV100" s="5"/>
      <c r="AW100" s="5"/>
      <c r="AX100" s="5"/>
      <c r="AY100" s="5"/>
      <c r="AZ100" s="5"/>
      <c r="BA100" s="5"/>
      <c r="BB100" s="5"/>
      <c r="BC100" s="5"/>
      <c r="BD100" s="5"/>
      <c r="BE100" s="5"/>
      <c r="BF100" s="5"/>
      <c r="BG100" s="5"/>
      <c r="BH100" s="5"/>
      <c r="BI100" s="5"/>
      <c r="BJ100" s="5"/>
      <c r="BK100" s="5"/>
      <c r="BL100" s="5"/>
      <c r="BM100" s="5"/>
      <c r="BN100" s="5"/>
      <c r="BO100" s="5"/>
      <c r="BP100" s="5"/>
      <c r="BQ100" s="5"/>
      <c r="BR100" s="5"/>
      <c r="BS100" s="5"/>
      <c r="BT100" s="5"/>
      <c r="BU100" s="5"/>
      <c r="BV100" s="5"/>
      <c r="BW100" s="5"/>
      <c r="BX100" s="5"/>
      <c r="BY100" s="5"/>
      <c r="BZ100" s="5"/>
      <c r="CA100" s="5"/>
      <c r="CC100" s="205"/>
      <c r="CD100" s="208" t="str">
        <f>$DT$162</f>
        <v>No.17 ﾏﾆｭｱﾙ未入力</v>
      </c>
      <c r="CE100" s="206"/>
      <c r="CF100" s="206"/>
      <c r="CG100" s="206"/>
      <c r="CH100" s="206"/>
      <c r="CI100" s="206"/>
      <c r="CJ100" s="206"/>
      <c r="CK100" s="206"/>
      <c r="CL100" s="215"/>
      <c r="CM100" s="215"/>
      <c r="CN100" s="215"/>
      <c r="CO100" s="215"/>
      <c r="CP100" s="215"/>
      <c r="CQ100" s="215"/>
      <c r="CR100" s="215"/>
      <c r="CS100" s="215"/>
      <c r="CT100" s="215"/>
      <c r="CU100" s="215"/>
      <c r="CV100" s="216"/>
      <c r="DM100" s="13"/>
      <c r="DN100" s="13"/>
      <c r="DO100" s="33" t="s">
        <v>247</v>
      </c>
      <c r="DP100" s="11" t="s">
        <v>250</v>
      </c>
      <c r="DQ100" s="378" t="str">
        <f>IF(Y59="","FALSE","TRUE")</f>
        <v>FALSE</v>
      </c>
      <c r="DR100" s="1"/>
      <c r="DS100" s="11">
        <f t="shared" si="7"/>
        <v>0</v>
      </c>
      <c r="DT100" s="15" t="str">
        <f>IF(AND(DS100=0,DS101=0),"No.8 野菜未入力",IF(DS100=0,"No.8 野菜目標量未入力",IF(DS101=0,"No.8 野菜給与量未入力","")))</f>
        <v>No.8 野菜未入力</v>
      </c>
      <c r="DU100" s="80" t="s">
        <v>641</v>
      </c>
      <c r="DW100" t="s">
        <v>747</v>
      </c>
    </row>
    <row r="101" spans="1:127" ht="16.5" customHeight="1" x14ac:dyDescent="0.15">
      <c r="A101" s="653"/>
      <c r="B101" s="652"/>
      <c r="C101" s="281"/>
      <c r="D101" s="281" t="s">
        <v>148</v>
      </c>
      <c r="E101" s="281"/>
      <c r="F101" s="281"/>
      <c r="G101" s="281"/>
      <c r="H101" s="281"/>
      <c r="I101" s="281"/>
      <c r="J101" s="281"/>
      <c r="K101" s="281" t="s">
        <v>116</v>
      </c>
      <c r="L101" s="281" t="s">
        <v>40</v>
      </c>
      <c r="M101" s="281"/>
      <c r="N101" s="281" t="s">
        <v>117</v>
      </c>
      <c r="O101" s="281"/>
      <c r="P101" s="281"/>
      <c r="Q101" s="281" t="s">
        <v>136</v>
      </c>
      <c r="R101" s="281"/>
      <c r="S101" s="281"/>
      <c r="T101" s="281"/>
      <c r="U101" s="281" t="s">
        <v>116</v>
      </c>
      <c r="V101" s="281" t="s">
        <v>40</v>
      </c>
      <c r="W101" s="281"/>
      <c r="X101" s="281" t="s">
        <v>117</v>
      </c>
      <c r="Y101" s="281"/>
      <c r="Z101" s="281"/>
      <c r="AA101" s="281" t="s">
        <v>137</v>
      </c>
      <c r="AB101" s="281"/>
      <c r="AC101" s="281"/>
      <c r="AD101" s="281"/>
      <c r="AE101" s="281"/>
      <c r="AF101" s="281"/>
      <c r="AG101" s="281"/>
      <c r="AH101" s="281" t="s">
        <v>116</v>
      </c>
      <c r="AI101" s="281" t="s">
        <v>40</v>
      </c>
      <c r="AJ101" s="281"/>
      <c r="AK101" s="281" t="s">
        <v>117</v>
      </c>
      <c r="AL101" s="281"/>
      <c r="AM101" s="281"/>
      <c r="AN101" s="281"/>
      <c r="AO101" s="284"/>
      <c r="AP101" s="5"/>
      <c r="AQ101" s="5"/>
      <c r="AR101" s="5"/>
      <c r="AS101" s="5"/>
      <c r="AT101" s="5"/>
      <c r="AU101" s="5"/>
      <c r="AV101" s="5"/>
      <c r="AW101" s="5"/>
      <c r="AX101" s="5"/>
      <c r="AY101" s="5"/>
      <c r="AZ101" s="5"/>
      <c r="BA101" s="5"/>
      <c r="BB101" s="5"/>
      <c r="BC101" s="5"/>
      <c r="BD101" s="5"/>
      <c r="BE101" s="5"/>
      <c r="BF101" s="5"/>
      <c r="BG101" s="5"/>
      <c r="BH101" s="5"/>
      <c r="BI101" s="5"/>
      <c r="BJ101" s="5"/>
      <c r="BK101" s="5"/>
      <c r="BL101" s="5"/>
      <c r="BM101" s="5"/>
      <c r="BN101" s="5"/>
      <c r="BO101" s="5"/>
      <c r="BP101" s="5"/>
      <c r="BQ101" s="5"/>
      <c r="BR101" s="5"/>
      <c r="BS101" s="5"/>
      <c r="BT101" s="5"/>
      <c r="BU101" s="5"/>
      <c r="BV101" s="5"/>
      <c r="BW101" s="5"/>
      <c r="BX101" s="5"/>
      <c r="BY101" s="5"/>
      <c r="BZ101" s="5"/>
      <c r="CA101" s="5"/>
      <c r="CB101" s="221"/>
      <c r="CC101" s="209"/>
      <c r="CD101" s="220" t="str">
        <f>$DT$163</f>
        <v/>
      </c>
      <c r="CE101" s="210"/>
      <c r="CF101" s="210"/>
      <c r="CG101" s="210"/>
      <c r="CH101" s="210"/>
      <c r="CI101" s="210"/>
      <c r="CJ101" s="210"/>
      <c r="CK101" s="210"/>
      <c r="CL101" s="206"/>
      <c r="CM101" s="217"/>
      <c r="CN101" s="217"/>
      <c r="CO101" s="217"/>
      <c r="CP101" s="217"/>
      <c r="CQ101" s="217"/>
      <c r="CR101" s="217"/>
      <c r="CS101" s="217"/>
      <c r="CT101" s="217"/>
      <c r="CU101" s="217"/>
      <c r="CV101" s="218"/>
      <c r="DM101" s="13"/>
      <c r="DN101" s="13"/>
      <c r="DO101" s="14"/>
      <c r="DP101" s="11" t="s">
        <v>251</v>
      </c>
      <c r="DQ101" s="378" t="str">
        <f>IF(AC59="","FALSE","TRUE")</f>
        <v>FALSE</v>
      </c>
      <c r="DR101" s="13"/>
      <c r="DS101" s="11">
        <f t="shared" si="7"/>
        <v>0</v>
      </c>
      <c r="DT101" s="2"/>
      <c r="DU101" s="28"/>
      <c r="DW101" t="s">
        <v>692</v>
      </c>
    </row>
    <row r="102" spans="1:127" ht="16.5" customHeight="1" x14ac:dyDescent="0.15">
      <c r="A102" s="653"/>
      <c r="B102" s="652"/>
      <c r="C102" s="299" t="s">
        <v>849</v>
      </c>
      <c r="D102" s="322"/>
      <c r="E102" s="322"/>
      <c r="F102" s="322"/>
      <c r="G102" s="322"/>
      <c r="H102" s="322"/>
      <c r="I102" s="322"/>
      <c r="J102" s="322"/>
      <c r="K102" s="259"/>
      <c r="L102" s="259"/>
      <c r="M102" s="259"/>
      <c r="N102" s="259"/>
      <c r="O102" s="259"/>
      <c r="P102" s="259"/>
      <c r="Q102" s="259"/>
      <c r="R102" s="259"/>
      <c r="S102" s="259"/>
      <c r="T102" s="259"/>
      <c r="U102" s="259"/>
      <c r="V102" s="259"/>
      <c r="W102" s="259"/>
      <c r="X102" s="259"/>
      <c r="Y102" s="259"/>
      <c r="Z102" s="259"/>
      <c r="AA102" s="259"/>
      <c r="AB102" s="259"/>
      <c r="AC102" s="259"/>
      <c r="AD102" s="259"/>
      <c r="AE102" s="259"/>
      <c r="AF102" s="259"/>
      <c r="AG102" s="259"/>
      <c r="AH102" s="259"/>
      <c r="AI102" s="259"/>
      <c r="AJ102" s="259"/>
      <c r="AK102" s="259"/>
      <c r="AL102" s="259"/>
      <c r="AM102" s="259"/>
      <c r="AN102" s="259"/>
      <c r="AO102" s="262"/>
      <c r="AP102" s="5"/>
      <c r="AQ102" s="5"/>
      <c r="AR102" s="5"/>
      <c r="AS102" s="5"/>
      <c r="AT102" s="5"/>
      <c r="AU102" s="5"/>
      <c r="AV102" s="5"/>
      <c r="AW102" s="5"/>
      <c r="AX102" s="5"/>
      <c r="AY102" s="5"/>
      <c r="AZ102" s="5"/>
      <c r="BA102" s="5"/>
      <c r="BB102" s="5"/>
      <c r="BC102" s="5"/>
      <c r="BD102" s="5"/>
      <c r="BE102" s="5"/>
      <c r="BF102" s="5"/>
      <c r="BG102" s="5"/>
      <c r="BH102" s="5"/>
      <c r="BI102" s="5"/>
      <c r="BJ102" s="5"/>
      <c r="BK102" s="5"/>
      <c r="BL102" s="5"/>
      <c r="BM102" s="5"/>
      <c r="BN102" s="5"/>
      <c r="BO102" s="5"/>
      <c r="BP102" s="5"/>
      <c r="BQ102" s="5"/>
      <c r="BR102" s="5"/>
      <c r="BS102" s="5"/>
      <c r="BT102" s="5"/>
      <c r="BU102" s="5"/>
      <c r="BV102" s="5"/>
      <c r="BW102" s="5"/>
      <c r="BX102" s="5"/>
      <c r="BY102" s="5"/>
      <c r="BZ102" s="5"/>
      <c r="CA102" s="5"/>
      <c r="CB102" s="221"/>
      <c r="CC102" s="212"/>
      <c r="CD102" s="213"/>
      <c r="CE102" s="213"/>
      <c r="CF102" s="213"/>
      <c r="CG102" s="213"/>
      <c r="CH102" s="213"/>
      <c r="CI102" s="213"/>
      <c r="CJ102" s="213"/>
      <c r="CK102" s="213"/>
      <c r="CL102" s="222"/>
      <c r="CM102" s="222"/>
      <c r="CN102" s="222"/>
      <c r="CO102" s="222"/>
      <c r="CP102" s="215"/>
      <c r="CQ102" s="215"/>
      <c r="CR102" s="215"/>
      <c r="CS102" s="215"/>
      <c r="CT102" s="215"/>
      <c r="CU102" s="215"/>
      <c r="CV102" s="216"/>
      <c r="DL102" s="13"/>
      <c r="DM102" s="13"/>
      <c r="DN102" s="13"/>
      <c r="DO102" s="33" t="s">
        <v>248</v>
      </c>
      <c r="DP102" s="11" t="s">
        <v>250</v>
      </c>
      <c r="DQ102" s="378" t="str">
        <f>IF(Y60="","FALSE","TRUE")</f>
        <v>FALSE</v>
      </c>
      <c r="DR102" s="13"/>
      <c r="DS102" s="11">
        <f t="shared" si="7"/>
        <v>0</v>
      </c>
      <c r="DT102" s="15" t="str">
        <f>IF(AND(DS102=0,DS103=0),"No.8 果物未入力",IF(DS102=0,"No.8 果物目標量未入力",IF(DS103=0,"No.8 果物給与量未入力","")))</f>
        <v>No.8 果物未入力</v>
      </c>
      <c r="DU102" s="80" t="s">
        <v>641</v>
      </c>
      <c r="DW102" t="s">
        <v>693</v>
      </c>
    </row>
    <row r="103" spans="1:127" ht="16.5" customHeight="1" x14ac:dyDescent="0.15">
      <c r="A103" s="653"/>
      <c r="B103" s="652"/>
      <c r="C103" s="85"/>
      <c r="D103" s="656" t="s">
        <v>138</v>
      </c>
      <c r="E103" s="656"/>
      <c r="F103" s="656"/>
      <c r="G103" s="656"/>
      <c r="H103" s="656"/>
      <c r="I103" s="264" t="s">
        <v>139</v>
      </c>
      <c r="J103" s="264"/>
      <c r="K103" s="264"/>
      <c r="L103" s="264"/>
      <c r="M103" s="264"/>
      <c r="N103" s="274"/>
      <c r="O103" s="274" t="s">
        <v>116</v>
      </c>
      <c r="P103" s="274" t="s">
        <v>40</v>
      </c>
      <c r="Q103" s="274"/>
      <c r="R103" s="274" t="s">
        <v>191</v>
      </c>
      <c r="S103" s="274"/>
      <c r="T103" s="274"/>
      <c r="U103" s="644" t="s">
        <v>149</v>
      </c>
      <c r="V103" s="645"/>
      <c r="W103" s="645"/>
      <c r="X103" s="645"/>
      <c r="Y103" s="645"/>
      <c r="Z103" s="641" t="s">
        <v>140</v>
      </c>
      <c r="AA103" s="641"/>
      <c r="AB103" s="641"/>
      <c r="AC103" s="641"/>
      <c r="AD103" s="641"/>
      <c r="AE103" s="641"/>
      <c r="AF103" s="264"/>
      <c r="AG103" s="264" t="s">
        <v>116</v>
      </c>
      <c r="AH103" s="264" t="s">
        <v>182</v>
      </c>
      <c r="AI103" s="623" t="s">
        <v>816</v>
      </c>
      <c r="AJ103" s="623"/>
      <c r="AK103" s="628"/>
      <c r="AL103" s="628"/>
      <c r="AM103" s="297" t="s">
        <v>817</v>
      </c>
      <c r="AN103" s="323"/>
      <c r="AO103" s="324"/>
      <c r="AP103" s="5"/>
      <c r="AQ103" s="5"/>
      <c r="AR103" s="5"/>
      <c r="AS103" s="5"/>
      <c r="AT103" s="5"/>
      <c r="AU103" s="5"/>
      <c r="AV103" s="5"/>
      <c r="AW103" s="5"/>
      <c r="AX103" s="5"/>
      <c r="AY103" s="5"/>
      <c r="AZ103" s="5"/>
      <c r="BA103" s="5"/>
      <c r="BB103" s="5"/>
      <c r="BC103" s="5"/>
      <c r="BD103" s="5"/>
      <c r="BE103" s="5"/>
      <c r="BF103" s="5"/>
      <c r="BG103" s="5"/>
      <c r="BH103" s="5"/>
      <c r="BI103" s="5"/>
      <c r="BJ103" s="5"/>
      <c r="BK103" s="5"/>
      <c r="BL103" s="5"/>
      <c r="BM103" s="5"/>
      <c r="BN103" s="5"/>
      <c r="BO103" s="5"/>
      <c r="BP103" s="5"/>
      <c r="BQ103" s="5"/>
      <c r="BR103" s="5"/>
      <c r="BS103" s="5"/>
      <c r="BT103" s="5"/>
      <c r="BU103" s="5"/>
      <c r="BV103" s="5"/>
      <c r="BW103" s="5"/>
      <c r="BX103" s="5"/>
      <c r="BY103" s="5"/>
      <c r="BZ103" s="5"/>
      <c r="CA103" s="5"/>
      <c r="CB103" s="221"/>
      <c r="CC103" s="205"/>
      <c r="CD103" s="208" t="str">
        <f>$DT$168</f>
        <v>No.18 水（調理用）未入力</v>
      </c>
      <c r="CE103" s="206"/>
      <c r="CF103" s="206"/>
      <c r="CG103" s="206"/>
      <c r="CH103" s="206"/>
      <c r="CI103" s="206"/>
      <c r="CJ103" s="206"/>
      <c r="CK103" s="206"/>
      <c r="CL103" s="215"/>
      <c r="CM103" s="208" t="str">
        <f>$DT$176</f>
        <v>No.18 備蓄食品未入力</v>
      </c>
      <c r="CN103" s="206"/>
      <c r="CO103" s="206"/>
      <c r="CP103" s="206"/>
      <c r="CQ103" s="206"/>
      <c r="CR103" s="206"/>
      <c r="CS103" s="206"/>
      <c r="CT103" s="206"/>
      <c r="CU103" s="206"/>
      <c r="CV103" s="207"/>
      <c r="DL103" s="13"/>
      <c r="DM103" s="13"/>
      <c r="DN103" s="13"/>
      <c r="DO103" s="14"/>
      <c r="DP103" s="11" t="s">
        <v>251</v>
      </c>
      <c r="DQ103" s="378" t="str">
        <f>IF(AC60="","FALSE","TRUE")</f>
        <v>FALSE</v>
      </c>
      <c r="DR103" s="13"/>
      <c r="DS103" s="11">
        <f t="shared" si="7"/>
        <v>0</v>
      </c>
      <c r="DT103" s="2"/>
      <c r="DU103" s="28"/>
      <c r="DW103" t="s">
        <v>694</v>
      </c>
    </row>
    <row r="104" spans="1:127" ht="16.5" customHeight="1" x14ac:dyDescent="0.15">
      <c r="A104" s="653"/>
      <c r="B104" s="652"/>
      <c r="C104" s="85"/>
      <c r="D104" s="539"/>
      <c r="E104" s="539"/>
      <c r="F104" s="539"/>
      <c r="G104" s="539"/>
      <c r="H104" s="539"/>
      <c r="I104" s="264" t="s">
        <v>141</v>
      </c>
      <c r="J104" s="264"/>
      <c r="K104" s="264"/>
      <c r="L104" s="264"/>
      <c r="M104" s="264"/>
      <c r="N104" s="264"/>
      <c r="O104" s="264" t="s">
        <v>116</v>
      </c>
      <c r="P104" s="264" t="s">
        <v>40</v>
      </c>
      <c r="Q104" s="264"/>
      <c r="R104" s="274" t="s">
        <v>191</v>
      </c>
      <c r="S104" s="264"/>
      <c r="T104" s="264"/>
      <c r="U104" s="646"/>
      <c r="V104" s="647"/>
      <c r="W104" s="647"/>
      <c r="X104" s="647"/>
      <c r="Y104" s="647"/>
      <c r="Z104" s="642"/>
      <c r="AA104" s="642"/>
      <c r="AB104" s="642"/>
      <c r="AC104" s="642"/>
      <c r="AD104" s="642"/>
      <c r="AE104" s="642"/>
      <c r="AF104" s="274"/>
      <c r="AG104" s="274" t="s">
        <v>117</v>
      </c>
      <c r="AH104" s="274"/>
      <c r="AI104" s="325"/>
      <c r="AJ104" s="326" t="s">
        <v>814</v>
      </c>
      <c r="AK104" s="629"/>
      <c r="AL104" s="629"/>
      <c r="AM104" s="274" t="s">
        <v>818</v>
      </c>
      <c r="AN104" s="274"/>
      <c r="AO104" s="277"/>
      <c r="AP104" s="5"/>
      <c r="AQ104" s="5"/>
      <c r="AR104" s="5"/>
      <c r="AS104" s="5"/>
      <c r="AT104" s="5"/>
      <c r="AU104" s="5"/>
      <c r="AV104" s="5"/>
      <c r="AW104" s="5"/>
      <c r="AX104" s="5"/>
      <c r="AY104" s="5"/>
      <c r="AZ104" s="5"/>
      <c r="BA104" s="5"/>
      <c r="BB104" s="5"/>
      <c r="BC104" s="5"/>
      <c r="BD104" s="5"/>
      <c r="BE104" s="5"/>
      <c r="BF104" s="5"/>
      <c r="BG104" s="5"/>
      <c r="BH104" s="5"/>
      <c r="BI104" s="5"/>
      <c r="BJ104" s="5"/>
      <c r="BK104" s="5"/>
      <c r="BL104" s="5"/>
      <c r="BM104" s="5"/>
      <c r="BN104" s="5"/>
      <c r="BO104" s="5"/>
      <c r="BP104" s="5"/>
      <c r="BQ104" s="5"/>
      <c r="BR104" s="5"/>
      <c r="BS104" s="5"/>
      <c r="BT104" s="5"/>
      <c r="BU104" s="5"/>
      <c r="BV104" s="5"/>
      <c r="BW104" s="5"/>
      <c r="BX104" s="5"/>
      <c r="BY104" s="5"/>
      <c r="BZ104" s="5"/>
      <c r="CA104" s="5"/>
      <c r="CB104" s="221"/>
      <c r="CC104" s="205"/>
      <c r="CD104" s="208" t="str">
        <f>$DT$170</f>
        <v>No.18 熱源未入力</v>
      </c>
      <c r="CE104" s="206"/>
      <c r="CF104" s="206"/>
      <c r="CG104" s="206"/>
      <c r="CH104" s="206"/>
      <c r="CI104" s="206"/>
      <c r="CJ104" s="206"/>
      <c r="CK104" s="206"/>
      <c r="CL104" s="206"/>
      <c r="CM104" s="208" t="str">
        <f>$DT$177</f>
        <v/>
      </c>
      <c r="CN104" s="206"/>
      <c r="CO104" s="206"/>
      <c r="CP104" s="206"/>
      <c r="CQ104" s="206"/>
      <c r="CR104" s="206"/>
      <c r="CS104" s="206"/>
      <c r="CT104" s="206"/>
      <c r="CU104" s="206"/>
      <c r="CV104" s="207"/>
      <c r="DL104" s="13"/>
      <c r="DM104" s="13"/>
      <c r="DN104" s="13"/>
      <c r="DO104" s="33" t="s">
        <v>249</v>
      </c>
      <c r="DP104" s="11" t="s">
        <v>250</v>
      </c>
      <c r="DQ104" s="378" t="str">
        <f>IF(Y62="","FALSE","TRUE")</f>
        <v>FALSE</v>
      </c>
      <c r="DR104" s="13"/>
      <c r="DS104" s="11">
        <f t="shared" si="7"/>
        <v>0</v>
      </c>
      <c r="DT104" s="15" t="str">
        <f>IF(AND(DS104=0,DS105=0),"No.8 脂肪E比未入力",IF(DS104=0,"No.8 脂肪E比目標未入力",IF(DS105=0,"No.8 脂肪E比給与未入力","")))</f>
        <v>No.8 脂肪E比未入力</v>
      </c>
      <c r="DU104" s="80" t="s">
        <v>641</v>
      </c>
      <c r="DW104" t="s">
        <v>695</v>
      </c>
    </row>
    <row r="105" spans="1:127" ht="16.5" customHeight="1" x14ac:dyDescent="0.15">
      <c r="A105" s="653"/>
      <c r="B105" s="652"/>
      <c r="C105" s="85"/>
      <c r="D105" s="539"/>
      <c r="E105" s="539"/>
      <c r="F105" s="539"/>
      <c r="G105" s="539"/>
      <c r="H105" s="539"/>
      <c r="I105" s="264" t="s">
        <v>142</v>
      </c>
      <c r="J105" s="264"/>
      <c r="K105" s="264"/>
      <c r="L105" s="264"/>
      <c r="M105" s="264"/>
      <c r="N105" s="264"/>
      <c r="O105" s="264" t="s">
        <v>116</v>
      </c>
      <c r="P105" s="264" t="s">
        <v>40</v>
      </c>
      <c r="Q105" s="264"/>
      <c r="R105" s="274" t="s">
        <v>191</v>
      </c>
      <c r="S105" s="264"/>
      <c r="T105" s="264"/>
      <c r="U105" s="646"/>
      <c r="V105" s="647"/>
      <c r="W105" s="647"/>
      <c r="X105" s="647"/>
      <c r="Y105" s="647"/>
      <c r="Z105" s="264" t="s">
        <v>143</v>
      </c>
      <c r="AA105" s="264"/>
      <c r="AB105" s="264"/>
      <c r="AC105" s="264"/>
      <c r="AD105" s="264"/>
      <c r="AE105" s="264"/>
      <c r="AF105" s="264"/>
      <c r="AG105" s="264" t="s">
        <v>116</v>
      </c>
      <c r="AH105" s="264" t="s">
        <v>40</v>
      </c>
      <c r="AI105" s="264"/>
      <c r="AJ105" s="264" t="s">
        <v>191</v>
      </c>
      <c r="AK105" s="264"/>
      <c r="AL105" s="264"/>
      <c r="AM105" s="264"/>
      <c r="AN105" s="264"/>
      <c r="AO105" s="267"/>
      <c r="AP105" s="5"/>
      <c r="AQ105" s="5"/>
      <c r="AR105" s="5"/>
      <c r="AS105" s="5"/>
      <c r="AT105" s="5"/>
      <c r="AU105" s="5"/>
      <c r="AV105" s="5"/>
      <c r="AW105" s="5"/>
      <c r="AX105" s="5"/>
      <c r="AY105" s="5"/>
      <c r="AZ105" s="5"/>
      <c r="BA105" s="5"/>
      <c r="BB105" s="5"/>
      <c r="BC105" s="5"/>
      <c r="BD105" s="5"/>
      <c r="BE105" s="5"/>
      <c r="BF105" s="5"/>
      <c r="BG105" s="5"/>
      <c r="BH105" s="5"/>
      <c r="BI105" s="5"/>
      <c r="BJ105" s="5"/>
      <c r="BK105" s="5"/>
      <c r="BL105" s="5"/>
      <c r="BM105" s="5"/>
      <c r="BN105" s="5"/>
      <c r="BO105" s="5"/>
      <c r="BP105" s="5"/>
      <c r="BQ105" s="5"/>
      <c r="BR105" s="5"/>
      <c r="BS105" s="5"/>
      <c r="BT105" s="5"/>
      <c r="BU105" s="5"/>
      <c r="BV105" s="5"/>
      <c r="BW105" s="5"/>
      <c r="BX105" s="5"/>
      <c r="BY105" s="5"/>
      <c r="BZ105" s="5"/>
      <c r="CA105" s="5"/>
      <c r="CB105" s="221"/>
      <c r="CC105" s="205"/>
      <c r="CD105" s="208" t="str">
        <f>$DT$172</f>
        <v>No.18 調理器具未入力</v>
      </c>
      <c r="CE105" s="206"/>
      <c r="CF105" s="206"/>
      <c r="CG105" s="206"/>
      <c r="CH105" s="206"/>
      <c r="CI105" s="206"/>
      <c r="CJ105" s="206"/>
      <c r="CK105" s="206"/>
      <c r="CL105" s="206"/>
      <c r="CM105" s="208" t="str">
        <f>$DT$178</f>
        <v>No.18 非常献立未入力</v>
      </c>
      <c r="CN105" s="206"/>
      <c r="CO105" s="206"/>
      <c r="CP105" s="206"/>
      <c r="CQ105" s="206"/>
      <c r="CR105" s="206"/>
      <c r="CS105" s="206"/>
      <c r="CT105" s="206"/>
      <c r="CU105" s="206"/>
      <c r="CV105" s="207"/>
      <c r="DL105" s="13"/>
      <c r="DM105" s="14"/>
      <c r="DN105" s="14"/>
      <c r="DO105" s="14"/>
      <c r="DP105" s="11" t="s">
        <v>251</v>
      </c>
      <c r="DQ105" s="378" t="str">
        <f>IF(AC62="","FALSE","TRUE")</f>
        <v>FALSE</v>
      </c>
      <c r="DR105" s="14"/>
      <c r="DS105" s="11">
        <f t="shared" si="7"/>
        <v>0</v>
      </c>
      <c r="DT105" s="2"/>
      <c r="DU105" s="28"/>
    </row>
    <row r="106" spans="1:127" ht="16.5" customHeight="1" x14ac:dyDescent="0.15">
      <c r="A106" s="653"/>
      <c r="B106" s="652"/>
      <c r="C106" s="85"/>
      <c r="D106" s="539"/>
      <c r="E106" s="539"/>
      <c r="F106" s="539"/>
      <c r="G106" s="539"/>
      <c r="H106" s="539"/>
      <c r="I106" s="264" t="s">
        <v>144</v>
      </c>
      <c r="J106" s="264"/>
      <c r="K106" s="264"/>
      <c r="L106" s="264"/>
      <c r="M106" s="264"/>
      <c r="N106" s="264"/>
      <c r="O106" s="264" t="s">
        <v>116</v>
      </c>
      <c r="P106" s="264" t="s">
        <v>40</v>
      </c>
      <c r="Q106" s="264"/>
      <c r="R106" s="274" t="s">
        <v>191</v>
      </c>
      <c r="S106" s="264"/>
      <c r="T106" s="264"/>
      <c r="U106" s="646"/>
      <c r="V106" s="647"/>
      <c r="W106" s="647"/>
      <c r="X106" s="647"/>
      <c r="Y106" s="647"/>
      <c r="Z106" s="264" t="s">
        <v>145</v>
      </c>
      <c r="AA106" s="264"/>
      <c r="AB106" s="264"/>
      <c r="AC106" s="264"/>
      <c r="AD106" s="264"/>
      <c r="AE106" s="264"/>
      <c r="AF106" s="264"/>
      <c r="AG106" s="264" t="s">
        <v>116</v>
      </c>
      <c r="AH106" s="264" t="s">
        <v>40</v>
      </c>
      <c r="AI106" s="264"/>
      <c r="AJ106" s="264" t="s">
        <v>191</v>
      </c>
      <c r="AK106" s="264"/>
      <c r="AL106" s="264"/>
      <c r="AM106" s="264"/>
      <c r="AN106" s="264"/>
      <c r="AO106" s="267"/>
      <c r="AP106" s="5"/>
      <c r="AQ106" s="5"/>
      <c r="AR106" s="5"/>
      <c r="AS106" s="5"/>
      <c r="AT106" s="5"/>
      <c r="AU106" s="5"/>
      <c r="AV106" s="5"/>
      <c r="AW106" s="5"/>
      <c r="AX106" s="5"/>
      <c r="AY106" s="5"/>
      <c r="AZ106" s="5"/>
      <c r="BA106" s="5"/>
      <c r="BB106" s="5"/>
      <c r="BC106" s="5"/>
      <c r="BD106" s="5"/>
      <c r="BE106" s="5"/>
      <c r="BF106" s="5"/>
      <c r="BG106" s="5"/>
      <c r="BH106" s="5"/>
      <c r="BI106" s="5"/>
      <c r="BJ106" s="5"/>
      <c r="BK106" s="5"/>
      <c r="BL106" s="5"/>
      <c r="BM106" s="5"/>
      <c r="BN106" s="5"/>
      <c r="BO106" s="5"/>
      <c r="BP106" s="5"/>
      <c r="BQ106" s="5"/>
      <c r="BR106" s="5"/>
      <c r="BS106" s="5"/>
      <c r="BT106" s="5"/>
      <c r="BU106" s="5"/>
      <c r="BV106" s="5"/>
      <c r="BW106" s="5"/>
      <c r="BX106" s="5"/>
      <c r="BY106" s="5"/>
      <c r="BZ106" s="5"/>
      <c r="CA106" s="5"/>
      <c r="CC106" s="205"/>
      <c r="CD106" s="208" t="str">
        <f>$DT$174</f>
        <v>No.18 食器等未入力</v>
      </c>
      <c r="CE106" s="206"/>
      <c r="CF106" s="206"/>
      <c r="CG106" s="206"/>
      <c r="CH106" s="206"/>
      <c r="CI106" s="206"/>
      <c r="CJ106" s="206"/>
      <c r="CK106" s="206"/>
      <c r="CL106" s="206"/>
      <c r="CM106" s="208" t="str">
        <f>$DT$180</f>
        <v>No.18 リスト未入力</v>
      </c>
      <c r="CN106" s="206"/>
      <c r="CO106" s="206"/>
      <c r="CP106" s="206"/>
      <c r="CQ106" s="206"/>
      <c r="CR106" s="206"/>
      <c r="CS106" s="206"/>
      <c r="CT106" s="206"/>
      <c r="CU106" s="206"/>
      <c r="CV106" s="207"/>
      <c r="DL106" s="13"/>
      <c r="DM106" s="11" t="s">
        <v>254</v>
      </c>
      <c r="DN106" s="11" t="s">
        <v>255</v>
      </c>
      <c r="DO106" s="11"/>
      <c r="DP106" s="11" t="s">
        <v>243</v>
      </c>
      <c r="DQ106" s="379" t="s">
        <v>243</v>
      </c>
      <c r="DR106" s="12"/>
      <c r="DS106" s="11" t="s">
        <v>243</v>
      </c>
      <c r="DT106" s="37" t="s">
        <v>243</v>
      </c>
      <c r="DU106" s="28"/>
    </row>
    <row r="107" spans="1:127" ht="16.5" customHeight="1" thickBot="1" x14ac:dyDescent="0.2">
      <c r="A107" s="654"/>
      <c r="B107" s="655"/>
      <c r="C107" s="314"/>
      <c r="D107" s="657"/>
      <c r="E107" s="657"/>
      <c r="F107" s="657"/>
      <c r="G107" s="657"/>
      <c r="H107" s="657"/>
      <c r="I107" s="290"/>
      <c r="J107" s="290"/>
      <c r="K107" s="290"/>
      <c r="L107" s="290"/>
      <c r="M107" s="290"/>
      <c r="N107" s="290"/>
      <c r="O107" s="290"/>
      <c r="P107" s="290"/>
      <c r="Q107" s="290"/>
      <c r="R107" s="290"/>
      <c r="S107" s="290"/>
      <c r="T107" s="290"/>
      <c r="U107" s="648"/>
      <c r="V107" s="649"/>
      <c r="W107" s="649"/>
      <c r="X107" s="649"/>
      <c r="Y107" s="649"/>
      <c r="Z107" s="290" t="s">
        <v>146</v>
      </c>
      <c r="AA107" s="290"/>
      <c r="AB107" s="290"/>
      <c r="AC107" s="290"/>
      <c r="AD107" s="290"/>
      <c r="AE107" s="290"/>
      <c r="AF107" s="290"/>
      <c r="AG107" s="290" t="s">
        <v>116</v>
      </c>
      <c r="AH107" s="290" t="s">
        <v>40</v>
      </c>
      <c r="AI107" s="290"/>
      <c r="AJ107" s="290" t="s">
        <v>191</v>
      </c>
      <c r="AK107" s="290"/>
      <c r="AL107" s="290"/>
      <c r="AM107" s="290"/>
      <c r="AN107" s="290"/>
      <c r="AO107" s="286"/>
      <c r="AP107" s="5"/>
      <c r="AQ107" s="5"/>
      <c r="AR107" s="5"/>
      <c r="AS107" s="5"/>
      <c r="AT107" s="5"/>
      <c r="AU107" s="5"/>
      <c r="AV107" s="5"/>
      <c r="AW107" s="5"/>
      <c r="AX107" s="5"/>
      <c r="AY107" s="5"/>
      <c r="AZ107" s="5"/>
      <c r="BA107" s="5"/>
      <c r="BB107" s="5"/>
      <c r="BC107" s="5"/>
      <c r="BD107" s="5"/>
      <c r="BE107" s="5"/>
      <c r="BF107" s="5"/>
      <c r="BG107" s="5"/>
      <c r="BH107" s="5"/>
      <c r="BI107" s="5"/>
      <c r="BJ107" s="5"/>
      <c r="BK107" s="5"/>
      <c r="BL107" s="5"/>
      <c r="BM107" s="5"/>
      <c r="BN107" s="5"/>
      <c r="BO107" s="5"/>
      <c r="BP107" s="5"/>
      <c r="BQ107" s="5"/>
      <c r="BR107" s="5"/>
      <c r="BS107" s="5"/>
      <c r="BT107" s="5"/>
      <c r="BU107" s="5"/>
      <c r="BV107" s="5"/>
      <c r="BW107" s="5"/>
      <c r="BX107" s="5"/>
      <c r="BY107" s="5"/>
      <c r="BZ107" s="5"/>
      <c r="CA107" s="5"/>
      <c r="CC107" s="209"/>
      <c r="CD107" s="210"/>
      <c r="CE107" s="210"/>
      <c r="CF107" s="210"/>
      <c r="CG107" s="210"/>
      <c r="CH107" s="210"/>
      <c r="CI107" s="210"/>
      <c r="CJ107" s="210"/>
      <c r="CK107" s="210"/>
      <c r="CL107" s="210"/>
      <c r="CM107" s="220" t="str">
        <f>$DT$182</f>
        <v>No.18 保管場所周知未入力</v>
      </c>
      <c r="CN107" s="206"/>
      <c r="CO107" s="206"/>
      <c r="CP107" s="210"/>
      <c r="CQ107" s="210"/>
      <c r="CR107" s="210"/>
      <c r="CS107" s="210"/>
      <c r="CT107" s="210"/>
      <c r="CU107" s="210"/>
      <c r="CV107" s="211"/>
      <c r="DM107" s="12" t="s">
        <v>256</v>
      </c>
      <c r="DN107" s="15" t="s">
        <v>257</v>
      </c>
      <c r="DO107" s="16"/>
      <c r="DP107" s="11" t="s">
        <v>258</v>
      </c>
      <c r="DQ107" s="376" t="b">
        <v>0</v>
      </c>
      <c r="DR107" s="13"/>
      <c r="DS107" s="11">
        <f t="shared" ref="DS107:DS114" si="8">IF(DQ107=TRUE,1,0)</f>
        <v>0</v>
      </c>
      <c r="DT107" s="86" t="str">
        <f>IF(AND(DS107=0,DS110=0,DS113=0,DS114=0),"No.10 未入力",IF(AND(DS107=1,DS108=0,DS109=0),"No.10 全員・一部未入力",IF(AND(DS108=1,DS109=1),"No.10 全員・一部重複選択","")))</f>
        <v>No.10 未入力</v>
      </c>
      <c r="DU107" s="80" t="s">
        <v>641</v>
      </c>
    </row>
    <row r="108" spans="1:127" ht="16.5" customHeight="1" x14ac:dyDescent="0.15">
      <c r="A108" s="612" t="s">
        <v>158</v>
      </c>
      <c r="B108" s="613"/>
      <c r="C108" s="605" t="s">
        <v>850</v>
      </c>
      <c r="D108" s="606"/>
      <c r="E108" s="606"/>
      <c r="F108" s="606"/>
      <c r="G108" s="606"/>
      <c r="H108" s="606"/>
      <c r="I108" s="606"/>
      <c r="J108" s="606"/>
      <c r="K108" s="287"/>
      <c r="L108" s="287"/>
      <c r="M108" s="287" t="s">
        <v>159</v>
      </c>
      <c r="N108" s="287"/>
      <c r="O108" s="287"/>
      <c r="P108" s="287"/>
      <c r="Q108" s="287"/>
      <c r="R108" s="327" t="s">
        <v>103</v>
      </c>
      <c r="S108" s="287"/>
      <c r="T108" s="287"/>
      <c r="U108" s="287" t="s">
        <v>184</v>
      </c>
      <c r="V108" s="287"/>
      <c r="W108" s="287"/>
      <c r="X108" s="287"/>
      <c r="Y108" s="287"/>
      <c r="Z108" s="287" t="s">
        <v>185</v>
      </c>
      <c r="AA108" s="287"/>
      <c r="AB108" s="287"/>
      <c r="AC108" s="287"/>
      <c r="AD108" s="287"/>
      <c r="AE108" s="287"/>
      <c r="AF108" s="327" t="s">
        <v>160</v>
      </c>
      <c r="AG108" s="287"/>
      <c r="AH108" s="287"/>
      <c r="AI108" s="287"/>
      <c r="AJ108" s="287" t="s">
        <v>116</v>
      </c>
      <c r="AK108" s="287" t="s">
        <v>40</v>
      </c>
      <c r="AL108" s="287"/>
      <c r="AM108" s="287" t="s">
        <v>191</v>
      </c>
      <c r="AN108" s="287"/>
      <c r="AO108" s="289"/>
      <c r="AP108" s="5"/>
      <c r="AQ108" s="5"/>
      <c r="AR108" s="5"/>
      <c r="AS108" s="5"/>
      <c r="AT108" s="5"/>
      <c r="AU108" s="5"/>
      <c r="AV108" s="5"/>
      <c r="AW108" s="5"/>
      <c r="AX108" s="5"/>
      <c r="AY108" s="5"/>
      <c r="AZ108" s="5"/>
      <c r="BA108" s="5"/>
      <c r="BB108" s="5"/>
      <c r="BC108" s="5"/>
      <c r="BD108" s="5"/>
      <c r="BE108" s="5"/>
      <c r="BF108" s="5"/>
      <c r="BG108" s="5"/>
      <c r="BH108" s="5"/>
      <c r="BI108" s="5"/>
      <c r="BJ108" s="5"/>
      <c r="BK108" s="5"/>
      <c r="BL108" s="5"/>
      <c r="BM108" s="5"/>
      <c r="BN108" s="5"/>
      <c r="BO108" s="5"/>
      <c r="BP108" s="5"/>
      <c r="BQ108" s="5"/>
      <c r="BR108" s="5"/>
      <c r="BS108" s="5"/>
      <c r="BT108" s="5"/>
      <c r="BU108" s="5"/>
      <c r="BV108" s="5"/>
      <c r="BW108" s="5"/>
      <c r="BX108" s="5"/>
      <c r="BY108" s="5"/>
      <c r="BZ108" s="5"/>
      <c r="CA108" s="5"/>
      <c r="CC108" s="212"/>
      <c r="CD108" s="219" t="str">
        <f>$DT$184</f>
        <v>No.19 会議未入力</v>
      </c>
      <c r="CE108" s="213"/>
      <c r="CF108" s="213"/>
      <c r="CG108" s="213"/>
      <c r="CH108" s="213"/>
      <c r="CI108" s="213"/>
      <c r="CJ108" s="213"/>
      <c r="CK108" s="213"/>
      <c r="CL108" s="213"/>
      <c r="CM108" s="222" t="str">
        <f>$DT$185</f>
        <v/>
      </c>
      <c r="CN108" s="222"/>
      <c r="CO108" s="222"/>
      <c r="CP108" s="215"/>
      <c r="CQ108" s="215"/>
      <c r="CR108" s="215"/>
      <c r="CS108" s="215"/>
      <c r="CT108" s="215"/>
      <c r="CU108" s="215"/>
      <c r="CV108" s="216"/>
      <c r="DM108" s="13"/>
      <c r="DN108" s="17"/>
      <c r="DO108" s="18"/>
      <c r="DP108" s="11" t="s">
        <v>259</v>
      </c>
      <c r="DQ108" s="376" t="b">
        <v>0</v>
      </c>
      <c r="DR108" s="13"/>
      <c r="DS108" s="11">
        <f t="shared" si="8"/>
        <v>0</v>
      </c>
      <c r="DT108" s="17" t="str">
        <f>IF(AND(DS110=1,OR(DS111=0,DS112=0)),"No.10 回数・方法未入力","")</f>
        <v/>
      </c>
      <c r="DU108" s="80" t="s">
        <v>641</v>
      </c>
    </row>
    <row r="109" spans="1:127" ht="16.5" customHeight="1" x14ac:dyDescent="0.15">
      <c r="A109" s="614"/>
      <c r="B109" s="615"/>
      <c r="C109" s="607"/>
      <c r="D109" s="608"/>
      <c r="E109" s="608"/>
      <c r="F109" s="608"/>
      <c r="G109" s="608"/>
      <c r="H109" s="608"/>
      <c r="I109" s="608"/>
      <c r="J109" s="608"/>
      <c r="K109" s="281"/>
      <c r="L109" s="281"/>
      <c r="M109" s="281" t="s">
        <v>150</v>
      </c>
      <c r="N109" s="281"/>
      <c r="O109" s="281"/>
      <c r="P109" s="281"/>
      <c r="Q109" s="281"/>
      <c r="R109" s="281"/>
      <c r="S109" s="281"/>
      <c r="T109" s="281"/>
      <c r="U109" s="281"/>
      <c r="V109" s="281"/>
      <c r="W109" s="281"/>
      <c r="X109" s="281"/>
      <c r="Y109" s="281"/>
      <c r="Z109" s="281"/>
      <c r="AA109" s="281"/>
      <c r="AB109" s="281"/>
      <c r="AC109" s="281"/>
      <c r="AD109" s="281"/>
      <c r="AE109" s="281"/>
      <c r="AF109" s="281"/>
      <c r="AG109" s="281"/>
      <c r="AH109" s="281"/>
      <c r="AI109" s="281"/>
      <c r="AJ109" s="281"/>
      <c r="AK109" s="281"/>
      <c r="AL109" s="281"/>
      <c r="AM109" s="281"/>
      <c r="AN109" s="281"/>
      <c r="AO109" s="284"/>
      <c r="AP109" s="5"/>
      <c r="AQ109" s="5"/>
      <c r="AR109" s="5"/>
      <c r="AS109" s="5"/>
      <c r="AT109" s="5"/>
      <c r="AU109" s="5"/>
      <c r="AV109" s="5"/>
      <c r="AW109" s="5"/>
      <c r="AX109" s="5"/>
      <c r="AY109" s="5"/>
      <c r="AZ109" s="5"/>
      <c r="BA109" s="5"/>
      <c r="BB109" s="5"/>
      <c r="BC109" s="5"/>
      <c r="BD109" s="5"/>
      <c r="BE109" s="5"/>
      <c r="BF109" s="5"/>
      <c r="BG109" s="5"/>
      <c r="BH109" s="5"/>
      <c r="BI109" s="5"/>
      <c r="BJ109" s="5"/>
      <c r="BK109" s="5"/>
      <c r="BL109" s="5"/>
      <c r="BM109" s="5"/>
      <c r="BN109" s="5"/>
      <c r="BO109" s="5"/>
      <c r="BP109" s="5"/>
      <c r="BQ109" s="5"/>
      <c r="BR109" s="5"/>
      <c r="BS109" s="5"/>
      <c r="BT109" s="5"/>
      <c r="BU109" s="5"/>
      <c r="BV109" s="5"/>
      <c r="BW109" s="5"/>
      <c r="BX109" s="5"/>
      <c r="BY109" s="5"/>
      <c r="BZ109" s="5"/>
      <c r="CA109" s="5"/>
      <c r="CC109" s="209"/>
      <c r="CD109" s="210" t="str">
        <f>$DT$186</f>
        <v/>
      </c>
      <c r="CE109" s="210"/>
      <c r="CF109" s="210"/>
      <c r="CG109" s="210"/>
      <c r="CH109" s="210"/>
      <c r="CI109" s="210"/>
      <c r="CJ109" s="210"/>
      <c r="CK109" s="210"/>
      <c r="CL109" s="210"/>
      <c r="CM109" s="210"/>
      <c r="CN109" s="210"/>
      <c r="CO109" s="210"/>
      <c r="CP109" s="210"/>
      <c r="CQ109" s="210"/>
      <c r="CR109" s="210"/>
      <c r="CS109" s="210"/>
      <c r="CT109" s="210"/>
      <c r="CU109" s="210"/>
      <c r="CV109" s="211"/>
      <c r="DM109" s="13"/>
      <c r="DN109" s="17"/>
      <c r="DO109" s="18"/>
      <c r="DP109" s="11" t="s">
        <v>260</v>
      </c>
      <c r="DQ109" s="376" t="b">
        <v>0</v>
      </c>
      <c r="DR109" s="13"/>
      <c r="DS109" s="11">
        <f t="shared" si="8"/>
        <v>0</v>
      </c>
      <c r="DT109" s="17" t="str">
        <f>IF(AND(DS113=1,P76=""),"No.10 その他内容未入力","")</f>
        <v/>
      </c>
      <c r="DU109" s="80" t="s">
        <v>641</v>
      </c>
    </row>
    <row r="110" spans="1:127" ht="16.5" customHeight="1" x14ac:dyDescent="0.15">
      <c r="A110" s="614"/>
      <c r="B110" s="615"/>
      <c r="C110" s="609" t="s">
        <v>851</v>
      </c>
      <c r="D110" s="610"/>
      <c r="E110" s="610"/>
      <c r="F110" s="610"/>
      <c r="G110" s="610"/>
      <c r="H110" s="610"/>
      <c r="I110" s="610"/>
      <c r="J110" s="610"/>
      <c r="K110" s="288"/>
      <c r="L110" s="288"/>
      <c r="M110" s="288" t="s">
        <v>151</v>
      </c>
      <c r="N110" s="288"/>
      <c r="O110" s="288"/>
      <c r="P110" s="288"/>
      <c r="Q110" s="288"/>
      <c r="R110" s="288" t="s">
        <v>152</v>
      </c>
      <c r="S110" s="288"/>
      <c r="T110" s="288"/>
      <c r="U110" s="288"/>
      <c r="V110" s="288"/>
      <c r="W110" s="288"/>
      <c r="X110" s="288" t="s">
        <v>58</v>
      </c>
      <c r="Y110" s="288"/>
      <c r="Z110" s="288"/>
      <c r="AA110" s="288"/>
      <c r="AB110" s="288"/>
      <c r="AC110" s="288"/>
      <c r="AD110" s="288"/>
      <c r="AE110" s="288"/>
      <c r="AF110" s="288"/>
      <c r="AG110" s="288" t="s">
        <v>153</v>
      </c>
      <c r="AH110" s="288"/>
      <c r="AI110" s="288"/>
      <c r="AJ110" s="288"/>
      <c r="AK110" s="288"/>
      <c r="AL110" s="288"/>
      <c r="AM110" s="288"/>
      <c r="AN110" s="288"/>
      <c r="AO110" s="293"/>
      <c r="AP110" s="5"/>
      <c r="AQ110" s="5"/>
      <c r="AR110" s="5"/>
      <c r="AS110" s="5"/>
      <c r="AT110" s="5"/>
      <c r="AU110" s="5"/>
      <c r="AV110" s="5"/>
      <c r="AW110" s="5"/>
      <c r="AX110" s="5"/>
      <c r="AY110" s="5"/>
      <c r="AZ110" s="5"/>
      <c r="BA110" s="5"/>
      <c r="BB110" s="5"/>
      <c r="BC110" s="5"/>
      <c r="BD110" s="5"/>
      <c r="BE110" s="5"/>
      <c r="BF110" s="5"/>
      <c r="BG110" s="5"/>
      <c r="BH110" s="5"/>
      <c r="BI110" s="5"/>
      <c r="BJ110" s="5"/>
      <c r="BK110" s="5"/>
      <c r="BL110" s="5"/>
      <c r="BM110" s="5"/>
      <c r="BN110" s="5"/>
      <c r="BO110" s="5"/>
      <c r="BP110" s="5"/>
      <c r="BQ110" s="5"/>
      <c r="BR110" s="5"/>
      <c r="BS110" s="5"/>
      <c r="BT110" s="5"/>
      <c r="BU110" s="5"/>
      <c r="BV110" s="5"/>
      <c r="BW110" s="5"/>
      <c r="BX110" s="5"/>
      <c r="BY110" s="5"/>
      <c r="BZ110" s="5"/>
      <c r="CA110" s="5"/>
      <c r="CC110" s="212"/>
      <c r="CD110" s="219" t="str">
        <f>$DT$190</f>
        <v/>
      </c>
      <c r="CE110" s="213"/>
      <c r="CF110" s="213"/>
      <c r="CG110" s="213"/>
      <c r="CH110" s="213"/>
      <c r="CI110" s="213"/>
      <c r="CJ110" s="213"/>
      <c r="CK110" s="213"/>
      <c r="CL110" s="213"/>
      <c r="CM110" s="213"/>
      <c r="CN110" s="213"/>
      <c r="CO110" s="206"/>
      <c r="CP110" s="206"/>
      <c r="CQ110" s="206"/>
      <c r="CR110" s="206"/>
      <c r="CS110" s="206"/>
      <c r="CT110" s="206"/>
      <c r="CU110" s="206"/>
      <c r="CV110" s="207"/>
      <c r="DM110" s="13"/>
      <c r="DN110" s="17"/>
      <c r="DO110" s="18"/>
      <c r="DP110" s="11" t="s">
        <v>261</v>
      </c>
      <c r="DQ110" s="376" t="b">
        <v>0</v>
      </c>
      <c r="DR110" s="13"/>
      <c r="DS110" s="11">
        <f t="shared" si="8"/>
        <v>0</v>
      </c>
      <c r="DT110" s="17" t="str">
        <f>IF(AND(OR(DS107=1,DS110=1,DS113=1),DS114=1),"No.10 選択矛盾","")</f>
        <v/>
      </c>
      <c r="DU110" s="80" t="s">
        <v>641</v>
      </c>
    </row>
    <row r="111" spans="1:127" ht="16.5" customHeight="1" thickBot="1" x14ac:dyDescent="0.2">
      <c r="A111" s="616"/>
      <c r="B111" s="617"/>
      <c r="C111" s="611"/>
      <c r="D111" s="611"/>
      <c r="E111" s="611"/>
      <c r="F111" s="611"/>
      <c r="G111" s="611"/>
      <c r="H111" s="611"/>
      <c r="I111" s="611"/>
      <c r="J111" s="611"/>
      <c r="K111" s="290"/>
      <c r="L111" s="290"/>
      <c r="M111" s="290" t="s">
        <v>154</v>
      </c>
      <c r="N111" s="290"/>
      <c r="O111" s="290"/>
      <c r="P111" s="290"/>
      <c r="Q111" s="290"/>
      <c r="R111" s="290"/>
      <c r="S111" s="290" t="s">
        <v>155</v>
      </c>
      <c r="T111" s="290"/>
      <c r="U111" s="290"/>
      <c r="V111" s="290"/>
      <c r="W111" s="290"/>
      <c r="X111" s="290" t="s">
        <v>156</v>
      </c>
      <c r="Y111" s="290"/>
      <c r="Z111" s="290"/>
      <c r="AA111" s="290"/>
      <c r="AB111" s="290"/>
      <c r="AC111" s="290"/>
      <c r="AD111" s="290"/>
      <c r="AE111" s="290"/>
      <c r="AF111" s="290" t="s">
        <v>99</v>
      </c>
      <c r="AG111" s="290"/>
      <c r="AH111" s="290"/>
      <c r="AI111" s="762"/>
      <c r="AJ111" s="762"/>
      <c r="AK111" s="762"/>
      <c r="AL111" s="762"/>
      <c r="AM111" s="762"/>
      <c r="AN111" s="762"/>
      <c r="AO111" s="286" t="s">
        <v>183</v>
      </c>
      <c r="AP111" s="5"/>
      <c r="AQ111" s="5"/>
      <c r="AR111" s="5"/>
      <c r="AS111" s="5"/>
      <c r="AT111" s="5"/>
      <c r="AU111" s="5"/>
      <c r="AV111" s="5"/>
      <c r="AW111" s="5"/>
      <c r="AX111" s="5"/>
      <c r="AY111" s="5"/>
      <c r="AZ111" s="5"/>
      <c r="BA111" s="5"/>
      <c r="BB111" s="5"/>
      <c r="BC111" s="5"/>
      <c r="BD111" s="5"/>
      <c r="BE111" s="5"/>
      <c r="BF111" s="5"/>
      <c r="BG111" s="5"/>
      <c r="BH111" s="5"/>
      <c r="BI111" s="5"/>
      <c r="BJ111" s="5"/>
      <c r="BK111" s="5"/>
      <c r="BL111" s="5"/>
      <c r="BM111" s="5"/>
      <c r="BN111" s="5"/>
      <c r="BO111" s="5"/>
      <c r="BP111" s="5"/>
      <c r="BQ111" s="5"/>
      <c r="BR111" s="5"/>
      <c r="BS111" s="5"/>
      <c r="BT111" s="5"/>
      <c r="BU111" s="5"/>
      <c r="BV111" s="5"/>
      <c r="BW111" s="5"/>
      <c r="BX111" s="5"/>
      <c r="BY111" s="5"/>
      <c r="BZ111" s="5"/>
      <c r="CA111" s="5"/>
      <c r="CC111" s="209"/>
      <c r="CD111" s="220" t="str">
        <f>$DT$191</f>
        <v/>
      </c>
      <c r="CE111" s="210"/>
      <c r="CF111" s="210"/>
      <c r="CG111" s="210"/>
      <c r="CH111" s="210"/>
      <c r="CI111" s="210"/>
      <c r="CJ111" s="210"/>
      <c r="CK111" s="210"/>
      <c r="CL111" s="210"/>
      <c r="CM111" s="210"/>
      <c r="CN111" s="210"/>
      <c r="CO111" s="210"/>
      <c r="CP111" s="210"/>
      <c r="CQ111" s="210"/>
      <c r="CR111" s="210"/>
      <c r="CS111" s="210"/>
      <c r="CT111" s="210"/>
      <c r="CU111" s="210"/>
      <c r="CV111" s="211"/>
      <c r="DM111" s="13"/>
      <c r="DN111" s="17"/>
      <c r="DO111" s="18"/>
      <c r="DP111" s="11" t="s">
        <v>263</v>
      </c>
      <c r="DQ111" s="378" t="str">
        <f>IF(Y75="","FALSE","TRUE")</f>
        <v>FALSE</v>
      </c>
      <c r="DR111" s="13"/>
      <c r="DS111" s="11">
        <f>IF(DQ111="TRUE",1,0)</f>
        <v>0</v>
      </c>
      <c r="DT111" s="17"/>
      <c r="DU111" s="80"/>
    </row>
    <row r="112" spans="1:127" ht="16.5" customHeight="1" x14ac:dyDescent="0.15">
      <c r="A112" s="85"/>
      <c r="B112" s="85"/>
      <c r="C112" s="85"/>
      <c r="D112" s="85"/>
      <c r="E112" s="85"/>
      <c r="F112" s="85"/>
      <c r="G112" s="85"/>
      <c r="H112" s="85"/>
      <c r="I112" s="85"/>
      <c r="J112" s="85"/>
      <c r="K112" s="85"/>
      <c r="L112" s="85"/>
      <c r="M112" s="85"/>
      <c r="N112" s="85"/>
      <c r="O112" s="85"/>
      <c r="P112" s="85"/>
      <c r="Q112" s="85"/>
      <c r="R112" s="85"/>
      <c r="S112" s="85"/>
      <c r="T112" s="85"/>
      <c r="U112" s="85"/>
      <c r="V112" s="85"/>
      <c r="W112" s="85"/>
      <c r="X112" s="85"/>
      <c r="Y112" s="85"/>
      <c r="Z112" s="85"/>
      <c r="AA112" s="85"/>
      <c r="AB112" s="85"/>
      <c r="AC112" s="85"/>
      <c r="AD112" s="85"/>
      <c r="AE112" s="85"/>
      <c r="AF112" s="85"/>
      <c r="AG112" s="85"/>
      <c r="AH112" s="85"/>
      <c r="AI112" s="85"/>
      <c r="AJ112" s="85"/>
      <c r="AK112" s="85"/>
      <c r="AL112" s="85"/>
      <c r="AM112" s="85"/>
      <c r="AN112" s="85"/>
      <c r="AO112" s="85"/>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S112" s="1"/>
      <c r="BT112" s="1"/>
      <c r="BU112" s="1"/>
      <c r="BV112" s="1"/>
      <c r="BW112" s="1"/>
      <c r="BX112" s="1"/>
      <c r="BY112" s="1"/>
      <c r="BZ112" s="1"/>
      <c r="CA112" s="1"/>
      <c r="CC112" s="214"/>
      <c r="CD112" s="214"/>
      <c r="CE112" s="214"/>
      <c r="CF112" s="214"/>
      <c r="CG112" s="214"/>
      <c r="CH112" s="214"/>
      <c r="CI112" s="214"/>
      <c r="CJ112" s="214"/>
      <c r="CK112" s="214"/>
      <c r="CL112" s="214"/>
      <c r="CM112" s="214"/>
      <c r="CN112" s="214"/>
      <c r="CO112" s="214"/>
      <c r="CP112" s="206"/>
      <c r="CQ112" s="206"/>
      <c r="CR112" s="206"/>
      <c r="CS112" s="206"/>
      <c r="CT112" s="206"/>
      <c r="CU112" s="206"/>
      <c r="CV112" s="206"/>
      <c r="DM112" s="13"/>
      <c r="DN112" s="17"/>
      <c r="DO112" s="18"/>
      <c r="DP112" s="11" t="s">
        <v>264</v>
      </c>
      <c r="DQ112" s="378" t="str">
        <f>IF(AF75="","FALSE","TRUE")</f>
        <v>FALSE</v>
      </c>
      <c r="DR112" s="13"/>
      <c r="DS112" s="11">
        <f>IF(DQ112="TRUE",1,0)</f>
        <v>0</v>
      </c>
      <c r="DT112" s="17"/>
      <c r="DU112" s="80"/>
    </row>
    <row r="113" spans="1:125" ht="16.5" customHeight="1" thickBot="1" x14ac:dyDescent="0.2">
      <c r="A113" s="328" t="s">
        <v>852</v>
      </c>
      <c r="B113" s="254"/>
      <c r="C113" s="254"/>
      <c r="D113" s="254"/>
      <c r="E113" s="254"/>
      <c r="F113" s="254"/>
      <c r="G113" s="254"/>
      <c r="H113" s="254"/>
      <c r="I113" s="254"/>
      <c r="J113" s="254"/>
      <c r="K113" s="254"/>
      <c r="L113" s="254"/>
      <c r="M113" s="254"/>
      <c r="N113" s="254"/>
      <c r="O113" s="254"/>
      <c r="P113" s="254"/>
      <c r="Q113" s="254"/>
      <c r="R113" s="254"/>
      <c r="S113" s="254"/>
      <c r="T113" s="254"/>
      <c r="U113" s="254"/>
      <c r="V113" s="254"/>
      <c r="W113" s="254"/>
      <c r="X113" s="254"/>
      <c r="Y113" s="254"/>
      <c r="Z113" s="254"/>
      <c r="AA113" s="254"/>
      <c r="AB113" s="254"/>
      <c r="AC113" s="254"/>
      <c r="AD113" s="254"/>
      <c r="AE113" s="254"/>
      <c r="AF113" s="254"/>
      <c r="AG113" s="254"/>
      <c r="AH113" s="254"/>
      <c r="AI113" s="254"/>
      <c r="AJ113" s="254"/>
      <c r="AK113" s="254"/>
      <c r="AL113" s="254"/>
      <c r="AM113" s="254"/>
      <c r="AN113" s="254"/>
      <c r="AO113" s="254"/>
      <c r="CC113" s="214"/>
      <c r="CD113" s="214"/>
      <c r="CE113" s="214"/>
      <c r="CF113" s="214"/>
      <c r="CG113" s="214"/>
      <c r="CH113" s="214"/>
      <c r="CI113" s="214"/>
      <c r="CJ113" s="214"/>
      <c r="CK113" s="214"/>
      <c r="CL113" s="214"/>
      <c r="CM113" s="214"/>
      <c r="CN113" s="214"/>
      <c r="CO113" s="214"/>
      <c r="CP113" s="214"/>
      <c r="CQ113" s="214"/>
      <c r="CR113" s="214"/>
      <c r="CS113" s="214"/>
      <c r="CT113" s="214"/>
      <c r="CU113" s="214"/>
      <c r="CV113" s="214"/>
      <c r="DM113" s="13"/>
      <c r="DN113" s="17"/>
      <c r="DO113" s="18"/>
      <c r="DP113" s="11" t="s">
        <v>262</v>
      </c>
      <c r="DQ113" s="376" t="b">
        <v>0</v>
      </c>
      <c r="DR113" s="13"/>
      <c r="DS113" s="11">
        <f t="shared" si="8"/>
        <v>0</v>
      </c>
      <c r="DT113" s="17"/>
      <c r="DU113" s="80"/>
    </row>
    <row r="114" spans="1:125" ht="16.5" customHeight="1" x14ac:dyDescent="0.15">
      <c r="A114" s="544" t="s">
        <v>167</v>
      </c>
      <c r="B114" s="545"/>
      <c r="C114" s="545"/>
      <c r="D114" s="545"/>
      <c r="E114" s="545"/>
      <c r="F114" s="545"/>
      <c r="G114" s="545"/>
      <c r="H114" s="545"/>
      <c r="I114" s="545"/>
      <c r="J114" s="545"/>
      <c r="K114" s="546"/>
      <c r="L114" s="563" t="s">
        <v>168</v>
      </c>
      <c r="M114" s="563"/>
      <c r="N114" s="563"/>
      <c r="O114" s="563"/>
      <c r="P114" s="563" t="s">
        <v>169</v>
      </c>
      <c r="Q114" s="563"/>
      <c r="R114" s="563"/>
      <c r="S114" s="563"/>
      <c r="T114" s="563" t="s">
        <v>170</v>
      </c>
      <c r="U114" s="563"/>
      <c r="V114" s="563"/>
      <c r="W114" s="563"/>
      <c r="X114" s="546" t="s">
        <v>748</v>
      </c>
      <c r="Y114" s="563"/>
      <c r="Z114" s="563"/>
      <c r="AA114" s="565"/>
      <c r="AB114" s="329"/>
      <c r="AC114" s="570" t="s">
        <v>680</v>
      </c>
      <c r="AD114" s="571"/>
      <c r="AE114" s="571"/>
      <c r="AF114" s="571"/>
      <c r="AG114" s="571"/>
      <c r="AH114" s="571"/>
      <c r="AI114" s="571"/>
      <c r="AJ114" s="572"/>
      <c r="AK114" s="254"/>
      <c r="AL114" s="254"/>
      <c r="AM114" s="254"/>
      <c r="AN114" s="254"/>
      <c r="AO114" s="254"/>
      <c r="CC114" s="214"/>
      <c r="CD114" s="214"/>
      <c r="CE114" s="210"/>
      <c r="CF114" s="214"/>
      <c r="CG114" s="214"/>
      <c r="CH114" s="214"/>
      <c r="CI114" s="214"/>
      <c r="CJ114" s="214"/>
      <c r="CK114" s="214"/>
      <c r="CL114" s="214"/>
      <c r="CM114" s="214"/>
      <c r="CN114" s="214"/>
      <c r="CO114" s="214"/>
      <c r="CP114" s="214"/>
      <c r="CQ114" s="214"/>
      <c r="CR114" s="214"/>
      <c r="CS114" s="214"/>
      <c r="CT114" s="214"/>
      <c r="CU114" s="214"/>
      <c r="CV114" s="214"/>
      <c r="DM114" s="14"/>
      <c r="DN114" s="2"/>
      <c r="DO114" s="19"/>
      <c r="DP114" s="11" t="s">
        <v>265</v>
      </c>
      <c r="DQ114" s="376" t="b">
        <v>0</v>
      </c>
      <c r="DR114" s="13"/>
      <c r="DS114" s="11">
        <f t="shared" si="8"/>
        <v>0</v>
      </c>
      <c r="DU114" s="28"/>
    </row>
    <row r="115" spans="1:125" ht="16.5" customHeight="1" x14ac:dyDescent="0.15">
      <c r="A115" s="547"/>
      <c r="B115" s="548"/>
      <c r="C115" s="548"/>
      <c r="D115" s="548"/>
      <c r="E115" s="548"/>
      <c r="F115" s="548"/>
      <c r="G115" s="548"/>
      <c r="H115" s="548"/>
      <c r="I115" s="548"/>
      <c r="J115" s="548"/>
      <c r="K115" s="549"/>
      <c r="L115" s="564"/>
      <c r="M115" s="564"/>
      <c r="N115" s="564"/>
      <c r="O115" s="564"/>
      <c r="P115" s="564"/>
      <c r="Q115" s="564"/>
      <c r="R115" s="564"/>
      <c r="S115" s="564"/>
      <c r="T115" s="564"/>
      <c r="U115" s="564"/>
      <c r="V115" s="564"/>
      <c r="W115" s="564"/>
      <c r="X115" s="549"/>
      <c r="Y115" s="564"/>
      <c r="Z115" s="564"/>
      <c r="AA115" s="566"/>
      <c r="AB115" s="329"/>
      <c r="AC115" s="553"/>
      <c r="AD115" s="554"/>
      <c r="AE115" s="554"/>
      <c r="AF115" s="555"/>
      <c r="AG115" s="567" t="s">
        <v>679</v>
      </c>
      <c r="AH115" s="568"/>
      <c r="AI115" s="568"/>
      <c r="AJ115" s="569"/>
      <c r="AK115" s="254"/>
      <c r="AL115" s="254"/>
      <c r="AM115" s="254"/>
      <c r="AN115" s="254"/>
      <c r="AO115" s="254"/>
      <c r="CB115" s="221"/>
      <c r="CC115" s="213"/>
      <c r="CD115" s="219" t="str">
        <f>DT198</f>
        <v>No.21給食数未入力</v>
      </c>
      <c r="CE115" s="213"/>
      <c r="CF115" s="213"/>
      <c r="CG115" s="213"/>
      <c r="CH115" s="213"/>
      <c r="CI115" s="213"/>
      <c r="CJ115" s="213"/>
      <c r="CK115" s="213"/>
      <c r="CL115" s="213"/>
      <c r="CM115" s="213"/>
      <c r="CN115" s="213"/>
      <c r="CO115" s="213"/>
      <c r="CP115" s="213"/>
      <c r="CQ115" s="213"/>
      <c r="CR115" s="213"/>
      <c r="CS115" s="213"/>
      <c r="CT115" s="213"/>
      <c r="CU115" s="213"/>
      <c r="CV115" s="223"/>
      <c r="DM115" s="12" t="s">
        <v>266</v>
      </c>
      <c r="DN115" s="15" t="s">
        <v>267</v>
      </c>
      <c r="DO115" s="16"/>
      <c r="DP115" s="11" t="s">
        <v>258</v>
      </c>
      <c r="DQ115" s="376" t="b">
        <v>0</v>
      </c>
      <c r="DR115" s="13"/>
      <c r="DS115" s="11">
        <f t="shared" ref="DS115:DS180" si="9">IF(DQ115=TRUE,1,0)</f>
        <v>0</v>
      </c>
      <c r="DT115" s="86" t="str">
        <f>IF(AND(DS115=0,DS118=0,DS120=0,DS121=0),"No.11 未入力",IF(AND(DS115=1,DS116=0,DS117=0),"No.11 全員・一部未入力",IF(AND(DS116=1,DS117=1),"No.11 全員・一部重複選択","")))</f>
        <v>No.11 未入力</v>
      </c>
      <c r="DU115" s="80" t="s">
        <v>641</v>
      </c>
    </row>
    <row r="116" spans="1:125" ht="16.5" customHeight="1" x14ac:dyDescent="0.15">
      <c r="A116" s="550" t="s">
        <v>749</v>
      </c>
      <c r="B116" s="551"/>
      <c r="C116" s="551"/>
      <c r="D116" s="551"/>
      <c r="E116" s="551"/>
      <c r="F116" s="551"/>
      <c r="G116" s="551"/>
      <c r="H116" s="551"/>
      <c r="I116" s="551"/>
      <c r="J116" s="551"/>
      <c r="K116" s="552"/>
      <c r="L116" s="516"/>
      <c r="M116" s="516"/>
      <c r="N116" s="517"/>
      <c r="O116" s="330" t="s">
        <v>171</v>
      </c>
      <c r="P116" s="516"/>
      <c r="Q116" s="516"/>
      <c r="R116" s="517"/>
      <c r="S116" s="330" t="s">
        <v>171</v>
      </c>
      <c r="T116" s="516"/>
      <c r="U116" s="516"/>
      <c r="V116" s="517"/>
      <c r="W116" s="331" t="s">
        <v>171</v>
      </c>
      <c r="X116" s="516"/>
      <c r="Y116" s="516"/>
      <c r="Z116" s="517"/>
      <c r="AA116" s="332" t="s">
        <v>171</v>
      </c>
      <c r="AB116" s="333"/>
      <c r="AC116" s="556"/>
      <c r="AD116" s="557"/>
      <c r="AE116" s="557"/>
      <c r="AF116" s="515" t="s">
        <v>36</v>
      </c>
      <c r="AG116" s="517"/>
      <c r="AH116" s="561"/>
      <c r="AI116" s="561"/>
      <c r="AJ116" s="501" t="s">
        <v>678</v>
      </c>
      <c r="AK116" s="254"/>
      <c r="AL116" s="254"/>
      <c r="AM116" s="254"/>
      <c r="AN116" s="254"/>
      <c r="AO116" s="254"/>
      <c r="CB116" s="221"/>
      <c r="CC116" s="214"/>
      <c r="CD116" s="208" t="str">
        <f>DT199</f>
        <v>No.21定員・届出食数数未入力</v>
      </c>
      <c r="CE116" s="206"/>
      <c r="CF116" s="206"/>
      <c r="CG116" s="206"/>
      <c r="CH116" s="206"/>
      <c r="CI116" s="206"/>
      <c r="CJ116" s="206"/>
      <c r="CK116" s="206"/>
      <c r="CL116" s="206"/>
      <c r="CM116" s="206"/>
      <c r="CN116" s="206"/>
      <c r="CO116" s="206"/>
      <c r="CP116" s="206"/>
      <c r="CQ116" s="206"/>
      <c r="CR116" s="206"/>
      <c r="CS116" s="206"/>
      <c r="CT116" s="206"/>
      <c r="CU116" s="206"/>
      <c r="CV116" s="207"/>
      <c r="DM116" s="13"/>
      <c r="DN116" s="17"/>
      <c r="DO116" s="18"/>
      <c r="DP116" s="11" t="s">
        <v>259</v>
      </c>
      <c r="DQ116" s="376" t="b">
        <v>0</v>
      </c>
      <c r="DR116" s="13"/>
      <c r="DS116" s="11">
        <f t="shared" si="9"/>
        <v>0</v>
      </c>
      <c r="DT116" s="17" t="str">
        <f>IF(AND(DS118=1,DS119=0),"No.11 頻度未入力","")</f>
        <v/>
      </c>
      <c r="DU116" s="80" t="s">
        <v>641</v>
      </c>
    </row>
    <row r="117" spans="1:125" ht="16.5" customHeight="1" x14ac:dyDescent="0.15">
      <c r="A117" s="535" t="s">
        <v>750</v>
      </c>
      <c r="B117" s="536"/>
      <c r="C117" s="536"/>
      <c r="D117" s="536"/>
      <c r="E117" s="536"/>
      <c r="F117" s="536"/>
      <c r="G117" s="536"/>
      <c r="H117" s="536"/>
      <c r="I117" s="536"/>
      <c r="J117" s="536"/>
      <c r="K117" s="537"/>
      <c r="L117" s="513"/>
      <c r="M117" s="513"/>
      <c r="N117" s="514"/>
      <c r="O117" s="334" t="s">
        <v>171</v>
      </c>
      <c r="P117" s="513"/>
      <c r="Q117" s="513"/>
      <c r="R117" s="514"/>
      <c r="S117" s="334" t="s">
        <v>171</v>
      </c>
      <c r="T117" s="513"/>
      <c r="U117" s="513"/>
      <c r="V117" s="514"/>
      <c r="W117" s="335" t="s">
        <v>171</v>
      </c>
      <c r="X117" s="513"/>
      <c r="Y117" s="513"/>
      <c r="Z117" s="514"/>
      <c r="AA117" s="336" t="s">
        <v>171</v>
      </c>
      <c r="AB117" s="333"/>
      <c r="AC117" s="556"/>
      <c r="AD117" s="557"/>
      <c r="AE117" s="557"/>
      <c r="AF117" s="515"/>
      <c r="AG117" s="519"/>
      <c r="AH117" s="557"/>
      <c r="AI117" s="557"/>
      <c r="AJ117" s="502"/>
      <c r="AK117" s="254"/>
      <c r="AL117" s="254"/>
      <c r="AM117" s="254"/>
      <c r="AN117" s="254"/>
      <c r="AO117" s="254"/>
      <c r="CB117" s="221"/>
      <c r="CC117" s="214"/>
      <c r="CD117" s="208" t="str">
        <f>$DT$200</f>
        <v>No.21食事提供回数未入力</v>
      </c>
      <c r="CE117" s="206"/>
      <c r="CF117" s="206"/>
      <c r="CG117" s="206"/>
      <c r="CH117" s="206"/>
      <c r="CI117" s="206"/>
      <c r="CJ117" s="206"/>
      <c r="CK117" s="206"/>
      <c r="CL117" s="206"/>
      <c r="CM117" s="206"/>
      <c r="CN117" s="206"/>
      <c r="CO117" s="206"/>
      <c r="CP117" s="206"/>
      <c r="CQ117" s="206"/>
      <c r="CR117" s="206"/>
      <c r="CS117" s="206"/>
      <c r="CT117" s="206"/>
      <c r="CU117" s="206"/>
      <c r="CV117" s="207"/>
      <c r="DM117" s="13"/>
      <c r="DN117" s="17"/>
      <c r="DO117" s="18"/>
      <c r="DP117" s="11" t="s">
        <v>260</v>
      </c>
      <c r="DQ117" s="376" t="b">
        <v>0</v>
      </c>
      <c r="DR117" s="13"/>
      <c r="DS117" s="11">
        <f t="shared" si="9"/>
        <v>0</v>
      </c>
      <c r="DT117" s="17" t="str">
        <f>IF(AND(DS120=1,T80=""),"No.11 その他内容未入力","")</f>
        <v/>
      </c>
      <c r="DU117" s="80" t="s">
        <v>641</v>
      </c>
    </row>
    <row r="118" spans="1:125" ht="16.5" customHeight="1" thickBot="1" x14ac:dyDescent="0.2">
      <c r="A118" s="535" t="s">
        <v>751</v>
      </c>
      <c r="B118" s="536"/>
      <c r="C118" s="536"/>
      <c r="D118" s="536"/>
      <c r="E118" s="536"/>
      <c r="F118" s="536"/>
      <c r="G118" s="536"/>
      <c r="H118" s="536"/>
      <c r="I118" s="536"/>
      <c r="J118" s="536"/>
      <c r="K118" s="537"/>
      <c r="L118" s="513"/>
      <c r="M118" s="513"/>
      <c r="N118" s="514"/>
      <c r="O118" s="334" t="s">
        <v>171</v>
      </c>
      <c r="P118" s="513"/>
      <c r="Q118" s="513"/>
      <c r="R118" s="514"/>
      <c r="S118" s="334" t="s">
        <v>171</v>
      </c>
      <c r="T118" s="513"/>
      <c r="U118" s="513"/>
      <c r="V118" s="514"/>
      <c r="W118" s="335" t="s">
        <v>171</v>
      </c>
      <c r="X118" s="513"/>
      <c r="Y118" s="513"/>
      <c r="Z118" s="514"/>
      <c r="AA118" s="337" t="s">
        <v>171</v>
      </c>
      <c r="AB118" s="333"/>
      <c r="AC118" s="558"/>
      <c r="AD118" s="559"/>
      <c r="AE118" s="559"/>
      <c r="AF118" s="560"/>
      <c r="AG118" s="562"/>
      <c r="AH118" s="559"/>
      <c r="AI118" s="559"/>
      <c r="AJ118" s="503"/>
      <c r="AK118" s="254"/>
      <c r="AL118" s="254"/>
      <c r="AM118" s="254"/>
      <c r="AN118" s="254"/>
      <c r="AO118" s="254"/>
      <c r="CB118" s="221"/>
      <c r="CC118" s="214"/>
      <c r="CD118" s="206"/>
      <c r="CE118" s="206"/>
      <c r="CF118" s="206"/>
      <c r="CG118" s="206"/>
      <c r="CH118" s="206"/>
      <c r="CI118" s="206"/>
      <c r="CJ118" s="206"/>
      <c r="CK118" s="206"/>
      <c r="CL118" s="206"/>
      <c r="CM118" s="206"/>
      <c r="CN118" s="206"/>
      <c r="CO118" s="206"/>
      <c r="CP118" s="206"/>
      <c r="CQ118" s="206"/>
      <c r="CR118" s="206"/>
      <c r="CS118" s="206"/>
      <c r="CT118" s="206"/>
      <c r="CU118" s="206"/>
      <c r="CV118" s="207"/>
      <c r="DM118" s="13"/>
      <c r="DN118" s="17"/>
      <c r="DO118" s="18"/>
      <c r="DP118" s="11" t="s">
        <v>261</v>
      </c>
      <c r="DQ118" s="376" t="b">
        <v>0</v>
      </c>
      <c r="DR118" s="13"/>
      <c r="DS118" s="11">
        <f t="shared" si="9"/>
        <v>0</v>
      </c>
      <c r="DT118" s="17" t="str">
        <f>IF(AND(OR(DS115=1,DS118=1,DS120=1),DS121=1),"No.11 矛盾選択","")</f>
        <v/>
      </c>
      <c r="DU118" s="80" t="s">
        <v>641</v>
      </c>
    </row>
    <row r="119" spans="1:125" ht="16.5" customHeight="1" x14ac:dyDescent="0.15">
      <c r="A119" s="535" t="s">
        <v>752</v>
      </c>
      <c r="B119" s="536"/>
      <c r="C119" s="536"/>
      <c r="D119" s="536"/>
      <c r="E119" s="536"/>
      <c r="F119" s="536"/>
      <c r="G119" s="536"/>
      <c r="H119" s="536"/>
      <c r="I119" s="536"/>
      <c r="J119" s="536"/>
      <c r="K119" s="537"/>
      <c r="L119" s="511"/>
      <c r="M119" s="511"/>
      <c r="N119" s="512"/>
      <c r="O119" s="338" t="s">
        <v>171</v>
      </c>
      <c r="P119" s="511"/>
      <c r="Q119" s="511"/>
      <c r="R119" s="512"/>
      <c r="S119" s="338" t="s">
        <v>171</v>
      </c>
      <c r="T119" s="511"/>
      <c r="U119" s="511"/>
      <c r="V119" s="512"/>
      <c r="W119" s="339" t="s">
        <v>171</v>
      </c>
      <c r="X119" s="511"/>
      <c r="Y119" s="511"/>
      <c r="Z119" s="512"/>
      <c r="AA119" s="336" t="s">
        <v>171</v>
      </c>
      <c r="AB119" s="333"/>
      <c r="AC119" s="340"/>
      <c r="AD119" s="340"/>
      <c r="AE119" s="340"/>
      <c r="AF119" s="341"/>
      <c r="AG119" s="340"/>
      <c r="AH119" s="340"/>
      <c r="AI119" s="340"/>
      <c r="AJ119" s="341"/>
      <c r="AK119" s="254"/>
      <c r="AL119" s="254"/>
      <c r="AM119" s="254"/>
      <c r="AN119" s="254"/>
      <c r="AO119" s="254"/>
      <c r="CB119" s="221"/>
      <c r="CC119" s="214"/>
      <c r="CD119" s="206"/>
      <c r="CE119" s="206"/>
      <c r="CF119" s="206"/>
      <c r="CG119" s="206"/>
      <c r="CH119" s="206"/>
      <c r="CI119" s="206"/>
      <c r="CJ119" s="206"/>
      <c r="CK119" s="206"/>
      <c r="CL119" s="206"/>
      <c r="CM119" s="206"/>
      <c r="CN119" s="206"/>
      <c r="CO119" s="206"/>
      <c r="CP119" s="206"/>
      <c r="CQ119" s="206"/>
      <c r="CR119" s="206"/>
      <c r="CS119" s="206"/>
      <c r="CT119" s="206"/>
      <c r="CU119" s="206"/>
      <c r="CV119" s="207"/>
      <c r="DM119" s="13"/>
      <c r="DN119" s="17"/>
      <c r="DO119" s="18"/>
      <c r="DP119" s="11" t="s">
        <v>263</v>
      </c>
      <c r="DQ119" s="378" t="str">
        <f>IF(Z79="","FALSE","TRUE")</f>
        <v>FALSE</v>
      </c>
      <c r="DR119" s="13"/>
      <c r="DS119" s="11">
        <f>IF(DQ119="TRUE",1,0)</f>
        <v>0</v>
      </c>
      <c r="DU119" s="80"/>
    </row>
    <row r="120" spans="1:125" ht="16.5" customHeight="1" x14ac:dyDescent="0.15">
      <c r="A120" s="538" t="s">
        <v>753</v>
      </c>
      <c r="B120" s="539"/>
      <c r="C120" s="539"/>
      <c r="D120" s="539"/>
      <c r="E120" s="539"/>
      <c r="F120" s="539"/>
      <c r="G120" s="539"/>
      <c r="H120" s="539"/>
      <c r="I120" s="539"/>
      <c r="J120" s="539"/>
      <c r="K120" s="540"/>
      <c r="L120" s="513"/>
      <c r="M120" s="513"/>
      <c r="N120" s="514"/>
      <c r="O120" s="334" t="s">
        <v>171</v>
      </c>
      <c r="P120" s="513"/>
      <c r="Q120" s="513"/>
      <c r="R120" s="514"/>
      <c r="S120" s="334" t="s">
        <v>171</v>
      </c>
      <c r="T120" s="513"/>
      <c r="U120" s="513"/>
      <c r="V120" s="514"/>
      <c r="W120" s="335" t="s">
        <v>171</v>
      </c>
      <c r="X120" s="513"/>
      <c r="Y120" s="513"/>
      <c r="Z120" s="514"/>
      <c r="AA120" s="336" t="s">
        <v>171</v>
      </c>
      <c r="AB120" s="333"/>
      <c r="AC120" s="340"/>
      <c r="AD120" s="340"/>
      <c r="AE120" s="340"/>
      <c r="AF120" s="341"/>
      <c r="AG120" s="340"/>
      <c r="AH120" s="340"/>
      <c r="AI120" s="340"/>
      <c r="AJ120" s="341"/>
      <c r="AK120" s="254"/>
      <c r="AL120" s="254"/>
      <c r="AM120" s="254"/>
      <c r="AN120" s="254"/>
      <c r="AO120" s="254"/>
      <c r="CC120" s="205"/>
      <c r="CD120" s="206"/>
      <c r="CE120" s="206"/>
      <c r="CF120" s="206"/>
      <c r="CG120" s="206"/>
      <c r="CH120" s="206"/>
      <c r="CI120" s="206"/>
      <c r="CJ120" s="206"/>
      <c r="CK120" s="206"/>
      <c r="CL120" s="206"/>
      <c r="CM120" s="206"/>
      <c r="CN120" s="206"/>
      <c r="CO120" s="206"/>
      <c r="CP120" s="206"/>
      <c r="CQ120" s="206"/>
      <c r="CR120" s="206"/>
      <c r="CS120" s="206"/>
      <c r="CT120" s="206"/>
      <c r="CU120" s="206"/>
      <c r="CV120" s="207"/>
      <c r="DM120" s="13"/>
      <c r="DN120" s="17"/>
      <c r="DO120" s="18"/>
      <c r="DP120" s="11" t="s">
        <v>262</v>
      </c>
      <c r="DQ120" s="376" t="b">
        <v>0</v>
      </c>
      <c r="DR120" s="13"/>
      <c r="DS120" s="11">
        <f t="shared" si="9"/>
        <v>0</v>
      </c>
      <c r="DU120" s="80"/>
    </row>
    <row r="121" spans="1:125" ht="16.5" customHeight="1" x14ac:dyDescent="0.15">
      <c r="A121" s="535" t="s">
        <v>754</v>
      </c>
      <c r="B121" s="536"/>
      <c r="C121" s="536"/>
      <c r="D121" s="536"/>
      <c r="E121" s="536"/>
      <c r="F121" s="536"/>
      <c r="G121" s="536"/>
      <c r="H121" s="536"/>
      <c r="I121" s="536"/>
      <c r="J121" s="536"/>
      <c r="K121" s="537"/>
      <c r="L121" s="513"/>
      <c r="M121" s="513"/>
      <c r="N121" s="514"/>
      <c r="O121" s="334" t="s">
        <v>171</v>
      </c>
      <c r="P121" s="513"/>
      <c r="Q121" s="513"/>
      <c r="R121" s="514"/>
      <c r="S121" s="334" t="s">
        <v>171</v>
      </c>
      <c r="T121" s="513"/>
      <c r="U121" s="513"/>
      <c r="V121" s="514"/>
      <c r="W121" s="335" t="s">
        <v>171</v>
      </c>
      <c r="X121" s="513"/>
      <c r="Y121" s="513"/>
      <c r="Z121" s="514"/>
      <c r="AA121" s="337" t="s">
        <v>171</v>
      </c>
      <c r="AB121" s="333"/>
      <c r="AC121" s="504"/>
      <c r="AD121" s="504"/>
      <c r="AE121" s="504"/>
      <c r="AF121" s="340"/>
      <c r="AG121" s="504"/>
      <c r="AH121" s="504"/>
      <c r="AI121" s="504"/>
      <c r="AJ121" s="340"/>
      <c r="AK121" s="254"/>
      <c r="AL121" s="254"/>
      <c r="AM121" s="254"/>
      <c r="AN121" s="254"/>
      <c r="AO121" s="254"/>
      <c r="CC121" s="205"/>
      <c r="CD121" s="206"/>
      <c r="CE121" s="206"/>
      <c r="CF121" s="206"/>
      <c r="CG121" s="206"/>
      <c r="CH121" s="206"/>
      <c r="CI121" s="206"/>
      <c r="CJ121" s="206"/>
      <c r="CK121" s="206"/>
      <c r="CL121" s="206"/>
      <c r="CM121" s="206"/>
      <c r="CN121" s="206"/>
      <c r="CO121" s="206"/>
      <c r="CP121" s="206"/>
      <c r="CQ121" s="206"/>
      <c r="CR121" s="206"/>
      <c r="CS121" s="206"/>
      <c r="CT121" s="206"/>
      <c r="CU121" s="206"/>
      <c r="CV121" s="207"/>
      <c r="DM121" s="14"/>
      <c r="DN121" s="2"/>
      <c r="DO121" s="19"/>
      <c r="DP121" s="11" t="s">
        <v>268</v>
      </c>
      <c r="DQ121" s="376" t="b">
        <v>0</v>
      </c>
      <c r="DR121" s="13"/>
      <c r="DS121" s="11">
        <f t="shared" si="9"/>
        <v>0</v>
      </c>
      <c r="DU121" s="28"/>
    </row>
    <row r="122" spans="1:125" ht="16.5" customHeight="1" x14ac:dyDescent="0.15">
      <c r="A122" s="535" t="s">
        <v>755</v>
      </c>
      <c r="B122" s="536"/>
      <c r="C122" s="536"/>
      <c r="D122" s="536"/>
      <c r="E122" s="536"/>
      <c r="F122" s="536"/>
      <c r="G122" s="536"/>
      <c r="H122" s="536"/>
      <c r="I122" s="536"/>
      <c r="J122" s="536"/>
      <c r="K122" s="537"/>
      <c r="L122" s="513"/>
      <c r="M122" s="513"/>
      <c r="N122" s="514"/>
      <c r="O122" s="334" t="s">
        <v>171</v>
      </c>
      <c r="P122" s="513"/>
      <c r="Q122" s="513"/>
      <c r="R122" s="514"/>
      <c r="S122" s="334" t="s">
        <v>171</v>
      </c>
      <c r="T122" s="513"/>
      <c r="U122" s="513"/>
      <c r="V122" s="514"/>
      <c r="W122" s="335" t="s">
        <v>171</v>
      </c>
      <c r="X122" s="513"/>
      <c r="Y122" s="513"/>
      <c r="Z122" s="514"/>
      <c r="AA122" s="336" t="s">
        <v>171</v>
      </c>
      <c r="AB122" s="504"/>
      <c r="AC122" s="504"/>
      <c r="AD122" s="504"/>
      <c r="AE122" s="340"/>
      <c r="AF122" s="504"/>
      <c r="AG122" s="504"/>
      <c r="AH122" s="504"/>
      <c r="AI122" s="340"/>
      <c r="AJ122" s="254"/>
      <c r="AK122" s="254"/>
      <c r="AL122" s="254"/>
      <c r="AM122" s="254"/>
      <c r="AN122" s="254"/>
      <c r="AO122" s="254"/>
      <c r="CC122" s="205"/>
      <c r="CD122" s="206"/>
      <c r="CE122" s="206"/>
      <c r="CF122" s="206"/>
      <c r="CG122" s="206"/>
      <c r="CH122" s="206"/>
      <c r="CI122" s="206"/>
      <c r="CJ122" s="206"/>
      <c r="CK122" s="206"/>
      <c r="CL122" s="206"/>
      <c r="CM122" s="206"/>
      <c r="CN122" s="206"/>
      <c r="CO122" s="206"/>
      <c r="CP122" s="206"/>
      <c r="CQ122" s="206"/>
      <c r="CR122" s="206"/>
      <c r="CS122" s="206"/>
      <c r="CT122" s="206"/>
      <c r="CU122" s="206"/>
      <c r="CV122" s="207"/>
      <c r="DM122" s="12" t="s">
        <v>269</v>
      </c>
      <c r="DN122" s="15" t="s">
        <v>272</v>
      </c>
      <c r="DO122" s="16"/>
      <c r="DP122" s="11" t="s">
        <v>258</v>
      </c>
      <c r="DQ122" s="376" t="b">
        <v>0</v>
      </c>
      <c r="DS122" s="11">
        <f t="shared" si="9"/>
        <v>0</v>
      </c>
      <c r="DT122" s="86" t="str">
        <f>IF(AND(DS122=0,DS125=0,DS128=0,DS129=0),"No.12 未入力",IF(AND(DS122=1,DS123=0,DS124=0),"No.12 全員・一部未入力",IF(AND(DS123=1,DS124=1),"No.12 全員・一部重複選択","")))</f>
        <v>No.12 未入力</v>
      </c>
      <c r="DU122" s="80" t="s">
        <v>641</v>
      </c>
    </row>
    <row r="123" spans="1:125" ht="16.5" customHeight="1" thickBot="1" x14ac:dyDescent="0.2">
      <c r="A123" s="532" t="s">
        <v>756</v>
      </c>
      <c r="B123" s="533"/>
      <c r="C123" s="533"/>
      <c r="D123" s="533"/>
      <c r="E123" s="533"/>
      <c r="F123" s="533"/>
      <c r="G123" s="533"/>
      <c r="H123" s="533"/>
      <c r="I123" s="533"/>
      <c r="J123" s="533"/>
      <c r="K123" s="534"/>
      <c r="L123" s="518"/>
      <c r="M123" s="518"/>
      <c r="N123" s="519"/>
      <c r="O123" s="342" t="s">
        <v>171</v>
      </c>
      <c r="P123" s="518"/>
      <c r="Q123" s="518"/>
      <c r="R123" s="519"/>
      <c r="S123" s="342" t="s">
        <v>171</v>
      </c>
      <c r="T123" s="518"/>
      <c r="U123" s="518"/>
      <c r="V123" s="519"/>
      <c r="W123" s="340" t="s">
        <v>171</v>
      </c>
      <c r="X123" s="518"/>
      <c r="Y123" s="518"/>
      <c r="Z123" s="519"/>
      <c r="AA123" s="343" t="s">
        <v>171</v>
      </c>
      <c r="AB123" s="504"/>
      <c r="AC123" s="504"/>
      <c r="AD123" s="504"/>
      <c r="AE123" s="340"/>
      <c r="AF123" s="504"/>
      <c r="AG123" s="504"/>
      <c r="AH123" s="504"/>
      <c r="AI123" s="340"/>
      <c r="AJ123" s="254"/>
      <c r="AK123" s="254"/>
      <c r="AL123" s="254"/>
      <c r="AM123" s="254"/>
      <c r="AN123" s="254"/>
      <c r="AO123" s="254"/>
      <c r="CC123" s="205"/>
      <c r="CD123" s="206"/>
      <c r="CE123" s="206"/>
      <c r="CF123" s="206"/>
      <c r="CG123" s="206"/>
      <c r="CH123" s="206"/>
      <c r="CI123" s="206"/>
      <c r="CJ123" s="206"/>
      <c r="CK123" s="206"/>
      <c r="CL123" s="206"/>
      <c r="CM123" s="206"/>
      <c r="CN123" s="206"/>
      <c r="CO123" s="206"/>
      <c r="CP123" s="206"/>
      <c r="CQ123" s="206"/>
      <c r="CR123" s="206"/>
      <c r="CS123" s="206"/>
      <c r="CT123" s="206"/>
      <c r="CU123" s="206"/>
      <c r="CV123" s="207"/>
      <c r="DM123" s="13"/>
      <c r="DN123" s="17"/>
      <c r="DO123" s="18"/>
      <c r="DP123" s="11" t="s">
        <v>259</v>
      </c>
      <c r="DQ123" s="376" t="b">
        <v>0</v>
      </c>
      <c r="DS123" s="11">
        <f t="shared" si="9"/>
        <v>0</v>
      </c>
      <c r="DT123" s="17" t="str">
        <f>IF(AND(DS125=1,OR(DS126=0,DS127=0)),"No.12 回数・方法未入力","")</f>
        <v/>
      </c>
      <c r="DU123" s="80" t="s">
        <v>641</v>
      </c>
    </row>
    <row r="124" spans="1:125" ht="16.5" customHeight="1" thickTop="1" thickBot="1" x14ac:dyDescent="0.2">
      <c r="A124" s="529" t="s">
        <v>172</v>
      </c>
      <c r="B124" s="530"/>
      <c r="C124" s="530"/>
      <c r="D124" s="530"/>
      <c r="E124" s="530"/>
      <c r="F124" s="530"/>
      <c r="G124" s="530"/>
      <c r="H124" s="530"/>
      <c r="I124" s="530"/>
      <c r="J124" s="530"/>
      <c r="K124" s="531"/>
      <c r="L124" s="505" t="str">
        <f>IF(AND(L116="",L117="",L118="",L119="",L120="",L121="",L122="",L123=""),"",SUM(L116:N123))</f>
        <v/>
      </c>
      <c r="M124" s="505"/>
      <c r="N124" s="506"/>
      <c r="O124" s="344" t="s">
        <v>171</v>
      </c>
      <c r="P124" s="505" t="str">
        <f>IF(AND(P116="",P117="",P118="",P119="",P120="",P121="",P122="",P123=""),"",SUM(P116:R123))</f>
        <v/>
      </c>
      <c r="Q124" s="505"/>
      <c r="R124" s="506"/>
      <c r="S124" s="344" t="s">
        <v>171</v>
      </c>
      <c r="T124" s="505" t="str">
        <f>IF(AND(T116="",T117="",T118="",T119="",T120="",T121="",T122="",T123=""),"",SUM(T116:V123))</f>
        <v/>
      </c>
      <c r="U124" s="505"/>
      <c r="V124" s="506"/>
      <c r="W124" s="345" t="s">
        <v>171</v>
      </c>
      <c r="X124" s="505" t="str">
        <f>IF(AND(X116="",X117="",X118="",X119="",X120="",X121="",X122="",X123=""),"",SUM(X116:Z123))</f>
        <v/>
      </c>
      <c r="Y124" s="505"/>
      <c r="Z124" s="506"/>
      <c r="AA124" s="346" t="s">
        <v>171</v>
      </c>
      <c r="AB124" s="504"/>
      <c r="AC124" s="504"/>
      <c r="AD124" s="504"/>
      <c r="AE124" s="340"/>
      <c r="AF124" s="515"/>
      <c r="AG124" s="515"/>
      <c r="AH124" s="515"/>
      <c r="AI124" s="515"/>
      <c r="AJ124" s="254"/>
      <c r="AK124" s="254"/>
      <c r="AL124" s="254"/>
      <c r="AM124" s="254"/>
      <c r="AN124" s="254"/>
      <c r="AO124" s="254"/>
      <c r="CC124" s="209"/>
      <c r="CD124" s="210"/>
      <c r="CE124" s="210"/>
      <c r="CF124" s="210"/>
      <c r="CG124" s="210"/>
      <c r="CH124" s="210"/>
      <c r="CI124" s="210"/>
      <c r="CJ124" s="210"/>
      <c r="CK124" s="210"/>
      <c r="CL124" s="210"/>
      <c r="CM124" s="210"/>
      <c r="CN124" s="210"/>
      <c r="CO124" s="210"/>
      <c r="CP124" s="210"/>
      <c r="CQ124" s="210"/>
      <c r="CR124" s="210"/>
      <c r="CS124" s="210"/>
      <c r="CT124" s="210"/>
      <c r="CU124" s="210"/>
      <c r="CV124" s="211"/>
      <c r="DM124" s="13"/>
      <c r="DN124" s="17"/>
      <c r="DO124" s="18"/>
      <c r="DP124" s="11" t="s">
        <v>260</v>
      </c>
      <c r="DQ124" s="376" t="b">
        <v>0</v>
      </c>
      <c r="DS124" s="11">
        <f t="shared" si="9"/>
        <v>0</v>
      </c>
      <c r="DT124" s="17" t="str">
        <f>IF(AND(DS128=1,P84=""),"No.12 その他内容未入力","")</f>
        <v/>
      </c>
      <c r="DU124" s="80" t="s">
        <v>641</v>
      </c>
    </row>
    <row r="125" spans="1:125" ht="16.5" customHeight="1" thickTop="1" x14ac:dyDescent="0.15">
      <c r="A125" s="526" t="s">
        <v>173</v>
      </c>
      <c r="B125" s="527"/>
      <c r="C125" s="527"/>
      <c r="D125" s="527"/>
      <c r="E125" s="527"/>
      <c r="F125" s="527"/>
      <c r="G125" s="527"/>
      <c r="H125" s="527"/>
      <c r="I125" s="527"/>
      <c r="J125" s="527"/>
      <c r="K125" s="528"/>
      <c r="L125" s="507"/>
      <c r="M125" s="507"/>
      <c r="N125" s="508"/>
      <c r="O125" s="347" t="s">
        <v>171</v>
      </c>
      <c r="P125" s="507"/>
      <c r="Q125" s="507"/>
      <c r="R125" s="508"/>
      <c r="S125" s="347" t="s">
        <v>171</v>
      </c>
      <c r="T125" s="507"/>
      <c r="U125" s="507"/>
      <c r="V125" s="508"/>
      <c r="W125" s="348" t="s">
        <v>171</v>
      </c>
      <c r="X125" s="507"/>
      <c r="Y125" s="507"/>
      <c r="Z125" s="508"/>
      <c r="AA125" s="349" t="s">
        <v>171</v>
      </c>
      <c r="AB125" s="515"/>
      <c r="AC125" s="515"/>
      <c r="AD125" s="515"/>
      <c r="AE125" s="515"/>
      <c r="AF125" s="515"/>
      <c r="AG125" s="515"/>
      <c r="AH125" s="515"/>
      <c r="AI125" s="515"/>
      <c r="AJ125" s="254"/>
      <c r="AK125" s="254"/>
      <c r="AL125" s="254"/>
      <c r="AM125" s="254"/>
      <c r="AN125" s="254"/>
      <c r="AO125" s="254"/>
      <c r="DM125" s="13"/>
      <c r="DN125" s="17"/>
      <c r="DO125" s="18"/>
      <c r="DP125" s="11" t="s">
        <v>261</v>
      </c>
      <c r="DQ125" s="376" t="b">
        <v>0</v>
      </c>
      <c r="DS125" s="11">
        <f t="shared" si="9"/>
        <v>0</v>
      </c>
      <c r="DT125" s="17" t="str">
        <f>IF(AND(OR(DS122=1,DS125=1,DS128=1),DS129=1),"No.12 矛盾選択","")</f>
        <v/>
      </c>
      <c r="DU125" s="80" t="s">
        <v>641</v>
      </c>
    </row>
    <row r="126" spans="1:125" ht="16.5" customHeight="1" thickBot="1" x14ac:dyDescent="0.2">
      <c r="A126" s="523" t="s">
        <v>174</v>
      </c>
      <c r="B126" s="524"/>
      <c r="C126" s="524"/>
      <c r="D126" s="524"/>
      <c r="E126" s="524"/>
      <c r="F126" s="524"/>
      <c r="G126" s="524"/>
      <c r="H126" s="524"/>
      <c r="I126" s="524"/>
      <c r="J126" s="524"/>
      <c r="K126" s="525"/>
      <c r="L126" s="509" t="str">
        <f>IF(AND(L124="",L125=""),"",SUM(L124:N125))</f>
        <v/>
      </c>
      <c r="M126" s="509"/>
      <c r="N126" s="510"/>
      <c r="O126" s="350" t="s">
        <v>171</v>
      </c>
      <c r="P126" s="509" t="str">
        <f>IF(AND(P124="",P125=""),"",SUM(P124:R125))</f>
        <v/>
      </c>
      <c r="Q126" s="509"/>
      <c r="R126" s="510"/>
      <c r="S126" s="350" t="s">
        <v>171</v>
      </c>
      <c r="T126" s="509" t="str">
        <f>IF(AND(T124="",T125=""),"",SUM(T124:V125))</f>
        <v/>
      </c>
      <c r="U126" s="509"/>
      <c r="V126" s="510"/>
      <c r="W126" s="351" t="s">
        <v>171</v>
      </c>
      <c r="X126" s="509" t="str">
        <f>IF(AND(X124="",X125=""),"",SUM(X124:Z125))</f>
        <v/>
      </c>
      <c r="Y126" s="509"/>
      <c r="Z126" s="510"/>
      <c r="AA126" s="352" t="s">
        <v>171</v>
      </c>
      <c r="AB126" s="515"/>
      <c r="AC126" s="515"/>
      <c r="AD126" s="515"/>
      <c r="AE126" s="515"/>
      <c r="AF126" s="515"/>
      <c r="AG126" s="515"/>
      <c r="AH126" s="515"/>
      <c r="AI126" s="515"/>
      <c r="AJ126" s="254"/>
      <c r="AK126" s="254"/>
      <c r="AL126" s="254"/>
      <c r="AM126" s="254"/>
      <c r="AN126" s="254"/>
      <c r="AO126" s="254"/>
      <c r="DM126" s="13"/>
      <c r="DN126" s="17"/>
      <c r="DO126" s="18"/>
      <c r="DP126" s="11" t="s">
        <v>263</v>
      </c>
      <c r="DQ126" s="378" t="str">
        <f>IF(Y83="","FALSE","TRUE")</f>
        <v>FALSE</v>
      </c>
      <c r="DS126" s="11">
        <f>IF(DQ126="TRUE",1,0)</f>
        <v>0</v>
      </c>
      <c r="DT126" s="17"/>
      <c r="DU126" s="80"/>
    </row>
    <row r="127" spans="1:125" ht="16.5" customHeight="1" x14ac:dyDescent="0.15">
      <c r="A127" s="254"/>
      <c r="B127" s="254"/>
      <c r="C127" s="254"/>
      <c r="D127" s="254"/>
      <c r="E127" s="254"/>
      <c r="F127" s="254"/>
      <c r="G127" s="254"/>
      <c r="H127" s="254"/>
      <c r="I127" s="254"/>
      <c r="J127" s="254"/>
      <c r="K127" s="254"/>
      <c r="L127" s="254"/>
      <c r="M127" s="254"/>
      <c r="N127" s="254"/>
      <c r="O127" s="254"/>
      <c r="P127" s="254"/>
      <c r="Q127" s="254"/>
      <c r="R127" s="254"/>
      <c r="S127" s="254"/>
      <c r="T127" s="254"/>
      <c r="U127" s="254"/>
      <c r="V127" s="254"/>
      <c r="W127" s="254"/>
      <c r="X127" s="254"/>
      <c r="Y127" s="254"/>
      <c r="Z127" s="254"/>
      <c r="AA127" s="254"/>
      <c r="AB127" s="254"/>
      <c r="AC127" s="254"/>
      <c r="AD127" s="254"/>
      <c r="AE127" s="254"/>
      <c r="AF127" s="254"/>
      <c r="AG127" s="254"/>
      <c r="AH127" s="254"/>
      <c r="AI127" s="254"/>
      <c r="AJ127" s="254"/>
      <c r="AK127" s="254"/>
      <c r="AL127" s="254"/>
      <c r="AM127" s="254"/>
      <c r="AN127" s="254"/>
      <c r="AO127" s="254"/>
      <c r="DM127" s="13"/>
      <c r="DN127" s="17"/>
      <c r="DO127" s="18"/>
      <c r="DP127" s="11" t="s">
        <v>264</v>
      </c>
      <c r="DQ127" s="378" t="str">
        <f>IF(AF83="","FALSE","TRUE")</f>
        <v>FALSE</v>
      </c>
      <c r="DS127" s="11">
        <f>IF(DQ127="TRUE",1,0)</f>
        <v>0</v>
      </c>
      <c r="DT127" s="17"/>
      <c r="DU127" s="80"/>
    </row>
    <row r="128" spans="1:125" ht="16.5" customHeight="1" thickBot="1" x14ac:dyDescent="0.2">
      <c r="A128" s="328" t="s">
        <v>853</v>
      </c>
      <c r="B128" s="254"/>
      <c r="C128" s="254"/>
      <c r="D128" s="254"/>
      <c r="E128" s="254"/>
      <c r="F128" s="254"/>
      <c r="G128" s="254"/>
      <c r="H128" s="254"/>
      <c r="I128" s="254"/>
      <c r="J128" s="254"/>
      <c r="K128" s="254"/>
      <c r="L128" s="254"/>
      <c r="M128" s="254"/>
      <c r="N128" s="254"/>
      <c r="O128" s="254"/>
      <c r="P128" s="254"/>
      <c r="Q128" s="254"/>
      <c r="R128" s="254"/>
      <c r="S128" s="254"/>
      <c r="T128" s="254"/>
      <c r="U128" s="254"/>
      <c r="V128" s="254"/>
      <c r="W128" s="254"/>
      <c r="X128" s="254"/>
      <c r="Y128" s="254"/>
      <c r="Z128" s="254"/>
      <c r="AA128" s="254"/>
      <c r="AB128" s="254"/>
      <c r="AC128" s="254"/>
      <c r="AD128" s="254"/>
      <c r="AE128" s="254"/>
      <c r="AF128" s="254"/>
      <c r="AG128" s="254"/>
      <c r="AH128" s="254"/>
      <c r="AI128" s="254"/>
      <c r="AJ128" s="254"/>
      <c r="AK128" s="254"/>
      <c r="AL128" s="254"/>
      <c r="AM128" s="254"/>
      <c r="AN128" s="254"/>
      <c r="AO128" s="254"/>
      <c r="DM128" s="13"/>
      <c r="DN128" s="17"/>
      <c r="DO128" s="18"/>
      <c r="DP128" s="11" t="s">
        <v>262</v>
      </c>
      <c r="DQ128" s="376" t="b">
        <v>0</v>
      </c>
      <c r="DS128" s="11">
        <f t="shared" si="9"/>
        <v>0</v>
      </c>
      <c r="DU128" s="80"/>
    </row>
    <row r="129" spans="1:125" ht="16.5" customHeight="1" x14ac:dyDescent="0.15">
      <c r="A129" s="845" t="s">
        <v>168</v>
      </c>
      <c r="B129" s="846"/>
      <c r="C129" s="846"/>
      <c r="D129" s="846"/>
      <c r="E129" s="846"/>
      <c r="F129" s="847"/>
      <c r="G129" s="542" t="s">
        <v>169</v>
      </c>
      <c r="H129" s="542"/>
      <c r="I129" s="542"/>
      <c r="J129" s="542"/>
      <c r="K129" s="542"/>
      <c r="L129" s="542"/>
      <c r="M129" s="542" t="s">
        <v>170</v>
      </c>
      <c r="N129" s="542"/>
      <c r="O129" s="542"/>
      <c r="P129" s="542"/>
      <c r="Q129" s="542"/>
      <c r="R129" s="542"/>
      <c r="S129" s="847" t="s">
        <v>757</v>
      </c>
      <c r="T129" s="542"/>
      <c r="U129" s="542"/>
      <c r="V129" s="542"/>
      <c r="W129" s="542"/>
      <c r="X129" s="840"/>
      <c r="Y129" s="254"/>
      <c r="Z129" s="254"/>
      <c r="AA129" s="254"/>
      <c r="AB129" s="254"/>
      <c r="AC129" s="254"/>
      <c r="AD129" s="254"/>
      <c r="AE129" s="254"/>
      <c r="AF129" s="254"/>
      <c r="AG129" s="254"/>
      <c r="AH129" s="254"/>
      <c r="AI129" s="254"/>
      <c r="AJ129" s="254"/>
      <c r="AK129" s="254"/>
      <c r="AL129" s="254"/>
      <c r="AM129" s="254"/>
      <c r="AN129" s="254"/>
      <c r="AO129" s="254"/>
      <c r="CC129" s="195"/>
      <c r="CD129" s="195"/>
      <c r="CE129" s="195"/>
      <c r="CF129" s="195"/>
      <c r="CG129" s="195"/>
      <c r="CH129" s="195"/>
      <c r="CI129" s="195"/>
      <c r="CJ129" s="195"/>
      <c r="CK129" s="195"/>
      <c r="CL129" s="195"/>
      <c r="CM129" s="195"/>
      <c r="CN129" s="195"/>
      <c r="CO129" s="195"/>
      <c r="CP129" s="195"/>
      <c r="CQ129" s="195"/>
      <c r="CR129" s="195"/>
      <c r="CS129" s="195"/>
      <c r="CT129" s="195"/>
      <c r="CU129" s="195"/>
      <c r="CV129" s="195"/>
      <c r="DM129" s="14"/>
      <c r="DN129" s="2"/>
      <c r="DO129" s="19"/>
      <c r="DP129" s="11" t="s">
        <v>265</v>
      </c>
      <c r="DQ129" s="376" t="b">
        <v>0</v>
      </c>
      <c r="DS129" s="11">
        <f t="shared" si="9"/>
        <v>0</v>
      </c>
      <c r="DU129" s="28"/>
    </row>
    <row r="130" spans="1:125" ht="16.5" customHeight="1" thickBot="1" x14ac:dyDescent="0.2">
      <c r="A130" s="842"/>
      <c r="B130" s="843"/>
      <c r="C130" s="353" t="s">
        <v>176</v>
      </c>
      <c r="D130" s="541"/>
      <c r="E130" s="541"/>
      <c r="F130" s="354" t="s">
        <v>177</v>
      </c>
      <c r="G130" s="844"/>
      <c r="H130" s="541"/>
      <c r="I130" s="353" t="s">
        <v>176</v>
      </c>
      <c r="J130" s="541"/>
      <c r="K130" s="541"/>
      <c r="L130" s="354" t="s">
        <v>177</v>
      </c>
      <c r="M130" s="844"/>
      <c r="N130" s="541"/>
      <c r="O130" s="353" t="s">
        <v>176</v>
      </c>
      <c r="P130" s="541"/>
      <c r="Q130" s="541"/>
      <c r="R130" s="354" t="s">
        <v>177</v>
      </c>
      <c r="S130" s="541"/>
      <c r="T130" s="541"/>
      <c r="U130" s="353" t="s">
        <v>176</v>
      </c>
      <c r="V130" s="541"/>
      <c r="W130" s="541"/>
      <c r="X130" s="355" t="s">
        <v>177</v>
      </c>
      <c r="Y130" s="254"/>
      <c r="Z130" s="254"/>
      <c r="AA130" s="254"/>
      <c r="AB130" s="254"/>
      <c r="AC130" s="254"/>
      <c r="AD130" s="254"/>
      <c r="AE130" s="254"/>
      <c r="AF130" s="254"/>
      <c r="AG130" s="254"/>
      <c r="AH130" s="254"/>
      <c r="AI130" s="254"/>
      <c r="AJ130" s="254"/>
      <c r="AK130" s="254"/>
      <c r="AL130" s="254"/>
      <c r="AM130" s="254"/>
      <c r="AN130" s="254"/>
      <c r="AO130" s="254"/>
      <c r="CC130" s="195"/>
      <c r="CD130" s="195"/>
      <c r="CE130" s="195"/>
      <c r="CF130" s="195"/>
      <c r="CG130" s="195"/>
      <c r="CH130" s="195"/>
      <c r="CI130" s="195"/>
      <c r="CJ130" s="195"/>
      <c r="CK130" s="195"/>
      <c r="CL130" s="195"/>
      <c r="CM130" s="195"/>
      <c r="CN130" s="195"/>
      <c r="CO130" s="195"/>
      <c r="CP130" s="195"/>
      <c r="CQ130" s="195"/>
      <c r="CR130" s="195"/>
      <c r="CS130" s="195"/>
      <c r="CT130" s="195"/>
      <c r="CU130" s="195"/>
      <c r="CV130" s="195"/>
      <c r="DM130" s="12" t="s">
        <v>271</v>
      </c>
      <c r="DN130" s="15" t="s">
        <v>274</v>
      </c>
      <c r="DO130" s="16"/>
      <c r="DP130" s="38" t="s">
        <v>275</v>
      </c>
      <c r="DQ130" s="376" t="b">
        <v>0</v>
      </c>
      <c r="DS130" s="11">
        <f t="shared" si="9"/>
        <v>0</v>
      </c>
      <c r="DT130" s="15" t="str">
        <f>IF(AND(DS130=0,DS135=0),"No.13 未入力",IF(AND(DS130=1,DS131=0,DS132=0,DS133=0,DS134=0),"No.13 表示項目未入力",""))</f>
        <v>No.13 未入力</v>
      </c>
      <c r="DU130" s="80" t="s">
        <v>641</v>
      </c>
    </row>
    <row r="131" spans="1:125" ht="16.5" customHeight="1" x14ac:dyDescent="0.15">
      <c r="A131" s="254"/>
      <c r="B131" s="254"/>
      <c r="C131" s="254"/>
      <c r="D131" s="254"/>
      <c r="E131" s="254"/>
      <c r="F131" s="254"/>
      <c r="G131" s="254"/>
      <c r="H131" s="254"/>
      <c r="I131" s="254"/>
      <c r="J131" s="254"/>
      <c r="K131" s="254"/>
      <c r="L131" s="254"/>
      <c r="M131" s="254"/>
      <c r="N131" s="254"/>
      <c r="O131" s="254"/>
      <c r="P131" s="254"/>
      <c r="Q131" s="254"/>
      <c r="R131" s="254"/>
      <c r="S131" s="254"/>
      <c r="T131" s="254"/>
      <c r="U131" s="254"/>
      <c r="V131" s="254"/>
      <c r="W131" s="254"/>
      <c r="X131" s="254"/>
      <c r="Y131" s="254"/>
      <c r="Z131" s="254"/>
      <c r="AA131" s="254"/>
      <c r="AB131" s="254"/>
      <c r="AC131" s="254"/>
      <c r="AD131" s="254"/>
      <c r="AE131" s="254"/>
      <c r="AF131" s="254"/>
      <c r="AG131" s="254"/>
      <c r="AH131" s="254"/>
      <c r="AI131" s="254"/>
      <c r="AJ131" s="254"/>
      <c r="AK131" s="254"/>
      <c r="AL131" s="254"/>
      <c r="AM131" s="254"/>
      <c r="AN131" s="254"/>
      <c r="AO131" s="254"/>
      <c r="DM131" s="13"/>
      <c r="DN131" s="17"/>
      <c r="DO131" s="18"/>
      <c r="DP131" s="38" t="s">
        <v>277</v>
      </c>
      <c r="DQ131" s="376" t="b">
        <v>0</v>
      </c>
      <c r="DS131" s="11">
        <f t="shared" si="9"/>
        <v>0</v>
      </c>
      <c r="DT131" s="17" t="str">
        <f>IF(AND(DS130=1,DS135=1),"No.14 選択矛盾",IF(AND(DS135=1,OR(DS131=1,DS132=1,DS133=1,DS134=1)),"No.17選択矛盾",""))</f>
        <v/>
      </c>
      <c r="DU131" s="80" t="s">
        <v>641</v>
      </c>
    </row>
    <row r="132" spans="1:125" ht="16.5" customHeight="1" thickBot="1" x14ac:dyDescent="0.2">
      <c r="A132" s="328" t="s">
        <v>854</v>
      </c>
      <c r="B132" s="254"/>
      <c r="C132" s="254"/>
      <c r="D132" s="254"/>
      <c r="E132" s="254"/>
      <c r="F132" s="254"/>
      <c r="G132" s="254"/>
      <c r="H132" s="254"/>
      <c r="I132" s="254"/>
      <c r="J132" s="254"/>
      <c r="K132" s="254"/>
      <c r="L132" s="254"/>
      <c r="M132" s="254"/>
      <c r="N132" s="254"/>
      <c r="O132" s="254"/>
      <c r="P132" s="254"/>
      <c r="Q132" s="254"/>
      <c r="R132" s="254"/>
      <c r="S132" s="254"/>
      <c r="T132" s="254"/>
      <c r="U132" s="254"/>
      <c r="V132" s="254"/>
      <c r="W132" s="254"/>
      <c r="X132" s="254"/>
      <c r="Y132" s="254"/>
      <c r="Z132" s="254"/>
      <c r="AA132" s="254"/>
      <c r="AB132" s="254"/>
      <c r="AC132" s="254"/>
      <c r="AD132" s="254"/>
      <c r="AE132" s="254"/>
      <c r="AF132" s="254"/>
      <c r="AG132" s="254"/>
      <c r="AH132" s="254"/>
      <c r="AI132" s="254"/>
      <c r="AJ132" s="254"/>
      <c r="AK132" s="254"/>
      <c r="AL132" s="254"/>
      <c r="AM132" s="254"/>
      <c r="AN132" s="254"/>
      <c r="AO132" s="254"/>
      <c r="DM132" s="13"/>
      <c r="DN132" s="17"/>
      <c r="DO132" s="18"/>
      <c r="DP132" s="38" t="s">
        <v>278</v>
      </c>
      <c r="DQ132" s="376" t="b">
        <v>0</v>
      </c>
      <c r="DS132" s="11">
        <f t="shared" si="9"/>
        <v>0</v>
      </c>
      <c r="DU132" s="80"/>
    </row>
    <row r="133" spans="1:125" ht="16.5" customHeight="1" x14ac:dyDescent="0.15">
      <c r="A133" s="544" t="s">
        <v>178</v>
      </c>
      <c r="B133" s="545"/>
      <c r="C133" s="545"/>
      <c r="D133" s="545"/>
      <c r="E133" s="545"/>
      <c r="F133" s="545"/>
      <c r="G133" s="545"/>
      <c r="H133" s="545"/>
      <c r="I133" s="545"/>
      <c r="J133" s="545"/>
      <c r="K133" s="546"/>
      <c r="L133" s="542" t="s">
        <v>179</v>
      </c>
      <c r="M133" s="542"/>
      <c r="N133" s="542"/>
      <c r="O133" s="542"/>
      <c r="P133" s="542" t="s">
        <v>180</v>
      </c>
      <c r="Q133" s="542"/>
      <c r="R133" s="542"/>
      <c r="S133" s="542"/>
      <c r="T133" s="542" t="s">
        <v>181</v>
      </c>
      <c r="U133" s="542"/>
      <c r="V133" s="542"/>
      <c r="W133" s="840"/>
      <c r="X133" s="254"/>
      <c r="Y133" s="254"/>
      <c r="Z133" s="254"/>
      <c r="AA133" s="254"/>
      <c r="AB133" s="254"/>
      <c r="AC133" s="254"/>
      <c r="AD133" s="254"/>
      <c r="AE133" s="254"/>
      <c r="AF133" s="254"/>
      <c r="AG133" s="254"/>
      <c r="AH133" s="254"/>
      <c r="AI133" s="254"/>
      <c r="AJ133" s="254"/>
      <c r="AK133" s="254"/>
      <c r="AL133" s="254"/>
      <c r="AM133" s="254"/>
      <c r="AN133" s="254"/>
      <c r="AO133" s="254"/>
      <c r="DM133" s="13"/>
      <c r="DN133" s="17"/>
      <c r="DO133" s="18"/>
      <c r="DP133" s="38" t="s">
        <v>279</v>
      </c>
      <c r="DQ133" s="376" t="b">
        <v>0</v>
      </c>
      <c r="DS133" s="11">
        <f t="shared" si="9"/>
        <v>0</v>
      </c>
      <c r="DT133" s="17"/>
      <c r="DU133" s="80"/>
    </row>
    <row r="134" spans="1:125" ht="16.5" customHeight="1" x14ac:dyDescent="0.15">
      <c r="A134" s="547"/>
      <c r="B134" s="548"/>
      <c r="C134" s="548"/>
      <c r="D134" s="548"/>
      <c r="E134" s="548"/>
      <c r="F134" s="548"/>
      <c r="G134" s="548"/>
      <c r="H134" s="548"/>
      <c r="I134" s="548"/>
      <c r="J134" s="548"/>
      <c r="K134" s="549"/>
      <c r="L134" s="543"/>
      <c r="M134" s="543"/>
      <c r="N134" s="543"/>
      <c r="O134" s="543"/>
      <c r="P134" s="543"/>
      <c r="Q134" s="543"/>
      <c r="R134" s="543"/>
      <c r="S134" s="543"/>
      <c r="T134" s="543"/>
      <c r="U134" s="543"/>
      <c r="V134" s="543"/>
      <c r="W134" s="841"/>
      <c r="X134" s="254"/>
      <c r="Y134" s="254"/>
      <c r="Z134" s="254"/>
      <c r="AA134" s="254"/>
      <c r="AB134" s="254"/>
      <c r="AC134" s="254"/>
      <c r="AD134" s="254"/>
      <c r="AE134" s="254"/>
      <c r="AF134" s="254"/>
      <c r="AG134" s="254"/>
      <c r="AH134" s="254"/>
      <c r="AI134" s="254"/>
      <c r="AJ134" s="254"/>
      <c r="AK134" s="254"/>
      <c r="AL134" s="254"/>
      <c r="AM134" s="254"/>
      <c r="AN134" s="254"/>
      <c r="AO134" s="254"/>
      <c r="DM134" s="13"/>
      <c r="DN134" s="17"/>
      <c r="DO134" s="18"/>
      <c r="DP134" s="38" t="s">
        <v>280</v>
      </c>
      <c r="DQ134" s="376" t="b">
        <v>0</v>
      </c>
      <c r="DS134" s="11">
        <f t="shared" si="9"/>
        <v>0</v>
      </c>
      <c r="DT134" s="17"/>
      <c r="DU134" s="80"/>
    </row>
    <row r="135" spans="1:125" ht="16.5" customHeight="1" x14ac:dyDescent="0.15">
      <c r="A135" s="486"/>
      <c r="B135" s="487"/>
      <c r="C135" s="487"/>
      <c r="D135" s="487"/>
      <c r="E135" s="487"/>
      <c r="F135" s="487"/>
      <c r="G135" s="487"/>
      <c r="H135" s="487"/>
      <c r="I135" s="487"/>
      <c r="J135" s="487"/>
      <c r="K135" s="488"/>
      <c r="L135" s="821"/>
      <c r="M135" s="821"/>
      <c r="N135" s="821"/>
      <c r="O135" s="821"/>
      <c r="P135" s="823"/>
      <c r="Q135" s="823"/>
      <c r="R135" s="823"/>
      <c r="S135" s="823"/>
      <c r="T135" s="823"/>
      <c r="U135" s="823"/>
      <c r="V135" s="823"/>
      <c r="W135" s="825"/>
      <c r="X135" s="254"/>
      <c r="Y135" s="254"/>
      <c r="Z135" s="254"/>
      <c r="AA135" s="254"/>
      <c r="AB135" s="254"/>
      <c r="AC135" s="254"/>
      <c r="AD135" s="254"/>
      <c r="AE135" s="254"/>
      <c r="AF135" s="254"/>
      <c r="AG135" s="254"/>
      <c r="AH135" s="254"/>
      <c r="AI135" s="254"/>
      <c r="AJ135" s="254"/>
      <c r="AK135" s="254"/>
      <c r="AL135" s="254"/>
      <c r="AM135" s="254"/>
      <c r="AN135" s="254"/>
      <c r="AO135" s="254"/>
      <c r="DM135" s="14"/>
      <c r="DN135" s="2"/>
      <c r="DO135" s="19"/>
      <c r="DP135" s="38" t="s">
        <v>276</v>
      </c>
      <c r="DQ135" s="376" t="b">
        <v>0</v>
      </c>
      <c r="DS135" s="11">
        <f t="shared" si="9"/>
        <v>0</v>
      </c>
      <c r="DT135" s="2"/>
      <c r="DU135" s="28"/>
    </row>
    <row r="136" spans="1:125" ht="16.5" customHeight="1" x14ac:dyDescent="0.15">
      <c r="A136" s="520"/>
      <c r="B136" s="521"/>
      <c r="C136" s="521"/>
      <c r="D136" s="521"/>
      <c r="E136" s="521"/>
      <c r="F136" s="521"/>
      <c r="G136" s="521"/>
      <c r="H136" s="521"/>
      <c r="I136" s="521"/>
      <c r="J136" s="521"/>
      <c r="K136" s="522"/>
      <c r="L136" s="821"/>
      <c r="M136" s="821"/>
      <c r="N136" s="821"/>
      <c r="O136" s="821"/>
      <c r="P136" s="823"/>
      <c r="Q136" s="823"/>
      <c r="R136" s="823"/>
      <c r="S136" s="823"/>
      <c r="T136" s="823"/>
      <c r="U136" s="823"/>
      <c r="V136" s="823"/>
      <c r="W136" s="825"/>
      <c r="X136" s="254"/>
      <c r="Y136" s="254"/>
      <c r="Z136" s="254"/>
      <c r="AA136" s="254"/>
      <c r="AB136" s="254"/>
      <c r="AC136" s="254"/>
      <c r="AD136" s="254"/>
      <c r="AE136" s="254"/>
      <c r="AF136" s="254"/>
      <c r="AG136" s="254"/>
      <c r="AH136" s="254"/>
      <c r="AI136" s="254"/>
      <c r="AJ136" s="254"/>
      <c r="AK136" s="254"/>
      <c r="AL136" s="254"/>
      <c r="AM136" s="254"/>
      <c r="AN136" s="254"/>
      <c r="AO136" s="254"/>
      <c r="DM136" s="12" t="s">
        <v>273</v>
      </c>
      <c r="DN136" s="12" t="s">
        <v>282</v>
      </c>
      <c r="DO136" s="12" t="s">
        <v>283</v>
      </c>
      <c r="DP136" s="38" t="s">
        <v>270</v>
      </c>
      <c r="DQ136" s="376" t="b">
        <v>0</v>
      </c>
      <c r="DS136" s="11">
        <f t="shared" si="9"/>
        <v>0</v>
      </c>
      <c r="DT136" s="15" t="str">
        <f>IF(AND(DS136=0,DS141=0),"No.14 栄養指導未入力",IF(AND(DS136=1,DS137=0,DS138=0),"No.15個人集団未入力",""))</f>
        <v>No.14 栄養指導未入力</v>
      </c>
      <c r="DU136" s="80" t="s">
        <v>641</v>
      </c>
    </row>
    <row r="137" spans="1:125" ht="16.5" customHeight="1" x14ac:dyDescent="0.15">
      <c r="A137" s="486"/>
      <c r="B137" s="487"/>
      <c r="C137" s="487"/>
      <c r="D137" s="487"/>
      <c r="E137" s="487"/>
      <c r="F137" s="487"/>
      <c r="G137" s="487"/>
      <c r="H137" s="487"/>
      <c r="I137" s="487"/>
      <c r="J137" s="487"/>
      <c r="K137" s="488"/>
      <c r="L137" s="827"/>
      <c r="M137" s="828"/>
      <c r="N137" s="828"/>
      <c r="O137" s="829"/>
      <c r="P137" s="832"/>
      <c r="Q137" s="833"/>
      <c r="R137" s="833"/>
      <c r="S137" s="834"/>
      <c r="T137" s="832"/>
      <c r="U137" s="833"/>
      <c r="V137" s="833"/>
      <c r="W137" s="838"/>
      <c r="X137" s="254"/>
      <c r="Y137" s="254"/>
      <c r="Z137" s="254"/>
      <c r="AA137" s="254"/>
      <c r="AB137" s="254"/>
      <c r="AC137" s="254"/>
      <c r="AD137" s="254"/>
      <c r="AE137" s="254"/>
      <c r="AF137" s="254"/>
      <c r="AG137" s="254"/>
      <c r="AH137" s="254"/>
      <c r="AI137" s="254"/>
      <c r="AJ137" s="254"/>
      <c r="AK137" s="254"/>
      <c r="AL137" s="254"/>
      <c r="AM137" s="254"/>
      <c r="AN137" s="254"/>
      <c r="AO137" s="254"/>
      <c r="DM137" s="13"/>
      <c r="DN137" s="13"/>
      <c r="DO137" s="13"/>
      <c r="DP137" s="38" t="s">
        <v>284</v>
      </c>
      <c r="DQ137" s="376" t="b">
        <v>0</v>
      </c>
      <c r="DS137" s="11">
        <f t="shared" si="9"/>
        <v>0</v>
      </c>
      <c r="DT137" s="17" t="str">
        <f>IF(AND(DS141=1,OR(DS136=1,DS137=1,DS138=1)),"No.14 選択矛盾","")</f>
        <v/>
      </c>
      <c r="DU137" s="80" t="s">
        <v>641</v>
      </c>
    </row>
    <row r="138" spans="1:125" ht="16.5" customHeight="1" x14ac:dyDescent="0.15">
      <c r="A138" s="520"/>
      <c r="B138" s="521"/>
      <c r="C138" s="521"/>
      <c r="D138" s="521"/>
      <c r="E138" s="521"/>
      <c r="F138" s="521"/>
      <c r="G138" s="521"/>
      <c r="H138" s="521"/>
      <c r="I138" s="521"/>
      <c r="J138" s="521"/>
      <c r="K138" s="522"/>
      <c r="L138" s="830"/>
      <c r="M138" s="619"/>
      <c r="N138" s="619"/>
      <c r="O138" s="831"/>
      <c r="P138" s="835"/>
      <c r="Q138" s="836"/>
      <c r="R138" s="836"/>
      <c r="S138" s="837"/>
      <c r="T138" s="835"/>
      <c r="U138" s="836"/>
      <c r="V138" s="836"/>
      <c r="W138" s="839"/>
      <c r="X138" s="254"/>
      <c r="Y138" s="254"/>
      <c r="Z138" s="254"/>
      <c r="AA138" s="254"/>
      <c r="AB138" s="254"/>
      <c r="AC138" s="254"/>
      <c r="AD138" s="254"/>
      <c r="AE138" s="254"/>
      <c r="AF138" s="254"/>
      <c r="AG138" s="254"/>
      <c r="AH138" s="254"/>
      <c r="AI138" s="254"/>
      <c r="AJ138" s="254"/>
      <c r="AK138" s="254"/>
      <c r="AL138" s="254"/>
      <c r="AM138" s="254"/>
      <c r="AN138" s="254"/>
      <c r="AO138" s="254"/>
      <c r="DM138" s="13"/>
      <c r="DN138" s="13"/>
      <c r="DO138" s="13"/>
      <c r="DP138" s="38" t="s">
        <v>285</v>
      </c>
      <c r="DQ138" s="376" t="b">
        <v>0</v>
      </c>
      <c r="DS138" s="11">
        <f t="shared" si="9"/>
        <v>0</v>
      </c>
      <c r="DT138" t="str">
        <f>IF(AND(OR(DS136=1,DS137=1),AB90=""),"No.14個人回数未入力","")</f>
        <v/>
      </c>
      <c r="DU138" s="80" t="s">
        <v>641</v>
      </c>
    </row>
    <row r="139" spans="1:125" ht="16.5" customHeight="1" x14ac:dyDescent="0.15">
      <c r="A139" s="486"/>
      <c r="B139" s="487"/>
      <c r="C139" s="487"/>
      <c r="D139" s="487"/>
      <c r="E139" s="487"/>
      <c r="F139" s="487"/>
      <c r="G139" s="487"/>
      <c r="H139" s="487"/>
      <c r="I139" s="487"/>
      <c r="J139" s="487"/>
      <c r="K139" s="488"/>
      <c r="L139" s="821"/>
      <c r="M139" s="821"/>
      <c r="N139" s="821"/>
      <c r="O139" s="821"/>
      <c r="P139" s="823"/>
      <c r="Q139" s="823"/>
      <c r="R139" s="823"/>
      <c r="S139" s="823"/>
      <c r="T139" s="823"/>
      <c r="U139" s="823"/>
      <c r="V139" s="823"/>
      <c r="W139" s="825"/>
      <c r="X139" s="254"/>
      <c r="Y139" s="254"/>
      <c r="Z139" s="254"/>
      <c r="AA139" s="254"/>
      <c r="AB139" s="254"/>
      <c r="AC139" s="254"/>
      <c r="AD139" s="254"/>
      <c r="AE139" s="254"/>
      <c r="AF139" s="254"/>
      <c r="AG139" s="254"/>
      <c r="AH139" s="254"/>
      <c r="AI139" s="254"/>
      <c r="AJ139" s="254"/>
      <c r="AK139" s="254"/>
      <c r="AL139" s="254"/>
      <c r="AM139" s="254"/>
      <c r="AN139" s="254"/>
      <c r="AO139" s="254"/>
      <c r="DM139" s="13"/>
      <c r="DN139" s="13"/>
      <c r="DO139" s="13"/>
      <c r="DP139" s="38" t="s">
        <v>287</v>
      </c>
      <c r="DQ139" s="378" t="str">
        <f>IF(BS120="","FALSE","TRUE")</f>
        <v>FALSE</v>
      </c>
      <c r="DS139" s="11">
        <f>IF(DQ139="TRUE",1,0)</f>
        <v>0</v>
      </c>
      <c r="DT139" s="17" t="str">
        <f>IF(AND(OR(DS136=1,DS138=1),AI90=""),"No.14集団回数未入力","")</f>
        <v/>
      </c>
      <c r="DU139" s="80" t="s">
        <v>887</v>
      </c>
    </row>
    <row r="140" spans="1:125" ht="16.5" customHeight="1" x14ac:dyDescent="0.15">
      <c r="A140" s="520"/>
      <c r="B140" s="521"/>
      <c r="C140" s="521"/>
      <c r="D140" s="521"/>
      <c r="E140" s="521"/>
      <c r="F140" s="521"/>
      <c r="G140" s="521"/>
      <c r="H140" s="521"/>
      <c r="I140" s="521"/>
      <c r="J140" s="521"/>
      <c r="K140" s="522"/>
      <c r="L140" s="821"/>
      <c r="M140" s="821"/>
      <c r="N140" s="821"/>
      <c r="O140" s="821"/>
      <c r="P140" s="823"/>
      <c r="Q140" s="823"/>
      <c r="R140" s="823"/>
      <c r="S140" s="823"/>
      <c r="T140" s="823"/>
      <c r="U140" s="823"/>
      <c r="V140" s="823"/>
      <c r="W140" s="825"/>
      <c r="X140" s="254"/>
      <c r="Y140" s="254"/>
      <c r="Z140" s="254"/>
      <c r="AA140" s="254"/>
      <c r="AB140" s="254"/>
      <c r="AC140" s="254"/>
      <c r="AD140" s="254"/>
      <c r="AE140" s="254"/>
      <c r="AF140" s="254"/>
      <c r="AG140" s="254"/>
      <c r="AH140" s="254"/>
      <c r="AI140" s="254"/>
      <c r="AJ140" s="254"/>
      <c r="AK140" s="254"/>
      <c r="AL140" s="254"/>
      <c r="AM140" s="254"/>
      <c r="AN140" s="254"/>
      <c r="AO140" s="254"/>
      <c r="DM140" s="13"/>
      <c r="DN140" s="13"/>
      <c r="DO140" s="13"/>
      <c r="DP140" s="38" t="s">
        <v>288</v>
      </c>
      <c r="DQ140" s="378" t="str">
        <f>IF(BZ120="","FALSE","TRUE")</f>
        <v>FALSE</v>
      </c>
      <c r="DS140" s="11">
        <f>IF(DQ140="TRUE",1,0)</f>
        <v>0</v>
      </c>
      <c r="DT140" s="17"/>
      <c r="DU140" s="80"/>
    </row>
    <row r="141" spans="1:125" ht="16.5" customHeight="1" x14ac:dyDescent="0.15">
      <c r="A141" s="486"/>
      <c r="B141" s="487"/>
      <c r="C141" s="487"/>
      <c r="D141" s="487"/>
      <c r="E141" s="487"/>
      <c r="F141" s="487"/>
      <c r="G141" s="487"/>
      <c r="H141" s="487"/>
      <c r="I141" s="487"/>
      <c r="J141" s="487"/>
      <c r="K141" s="488"/>
      <c r="L141" s="821"/>
      <c r="M141" s="821"/>
      <c r="N141" s="821"/>
      <c r="O141" s="821"/>
      <c r="P141" s="823"/>
      <c r="Q141" s="823"/>
      <c r="R141" s="823"/>
      <c r="S141" s="823"/>
      <c r="T141" s="823"/>
      <c r="U141" s="823"/>
      <c r="V141" s="823"/>
      <c r="W141" s="825"/>
      <c r="X141" s="254"/>
      <c r="Y141" s="254"/>
      <c r="Z141" s="254"/>
      <c r="AA141" s="254"/>
      <c r="AB141" s="254"/>
      <c r="AC141" s="254"/>
      <c r="AD141" s="254"/>
      <c r="AE141" s="254"/>
      <c r="AF141" s="254"/>
      <c r="AG141" s="254"/>
      <c r="AH141" s="254"/>
      <c r="AI141" s="254"/>
      <c r="AJ141" s="254"/>
      <c r="AK141" s="254"/>
      <c r="AL141" s="254"/>
      <c r="AM141" s="254"/>
      <c r="AN141" s="254"/>
      <c r="AO141" s="254"/>
      <c r="DM141" s="13"/>
      <c r="DN141" s="13"/>
      <c r="DO141" s="14"/>
      <c r="DP141" s="38" t="s">
        <v>117</v>
      </c>
      <c r="DQ141" s="376" t="b">
        <v>0</v>
      </c>
      <c r="DS141" s="11">
        <f t="shared" si="9"/>
        <v>0</v>
      </c>
      <c r="DT141" s="2"/>
      <c r="DU141" s="28"/>
    </row>
    <row r="142" spans="1:125" ht="16.5" customHeight="1" thickBot="1" x14ac:dyDescent="0.2">
      <c r="A142" s="489"/>
      <c r="B142" s="490"/>
      <c r="C142" s="490"/>
      <c r="D142" s="490"/>
      <c r="E142" s="490"/>
      <c r="F142" s="490"/>
      <c r="G142" s="490"/>
      <c r="H142" s="490"/>
      <c r="I142" s="490"/>
      <c r="J142" s="490"/>
      <c r="K142" s="491"/>
      <c r="L142" s="822"/>
      <c r="M142" s="822"/>
      <c r="N142" s="822"/>
      <c r="O142" s="822"/>
      <c r="P142" s="824"/>
      <c r="Q142" s="824"/>
      <c r="R142" s="824"/>
      <c r="S142" s="824"/>
      <c r="T142" s="824"/>
      <c r="U142" s="824"/>
      <c r="V142" s="824"/>
      <c r="W142" s="826"/>
      <c r="X142" s="254"/>
      <c r="Y142" s="254"/>
      <c r="Z142" s="254"/>
      <c r="AA142" s="254"/>
      <c r="AB142" s="254"/>
      <c r="AC142" s="254"/>
      <c r="AD142" s="254"/>
      <c r="AE142" s="254"/>
      <c r="AF142" s="254"/>
      <c r="AG142" s="254"/>
      <c r="AH142" s="254"/>
      <c r="AI142" s="254"/>
      <c r="AJ142" s="254"/>
      <c r="AK142" s="254"/>
      <c r="AL142" s="254"/>
      <c r="AM142" s="254"/>
      <c r="AN142" s="254"/>
      <c r="AO142" s="254"/>
      <c r="DM142" s="13"/>
      <c r="DN142" s="13"/>
      <c r="DO142" s="12" t="s">
        <v>286</v>
      </c>
      <c r="DP142" s="38" t="s">
        <v>270</v>
      </c>
      <c r="DQ142" s="376" t="b">
        <v>0</v>
      </c>
      <c r="DS142" s="11">
        <f t="shared" si="9"/>
        <v>0</v>
      </c>
      <c r="DT142" s="15" t="str">
        <f>IF(AND(DS142=0,DS149=0),"No.14情報提供未入力",IF(AND(DS142=1,SUM(DS143:DS148)=0),"No.14 情報提供内容未入力",IF(AND(DS142=1,DS148=1,AB94=""),"No.14 その他内容未入力","")))</f>
        <v>No.14情報提供未入力</v>
      </c>
      <c r="DU142" s="80" t="s">
        <v>641</v>
      </c>
    </row>
    <row r="143" spans="1:125" ht="16.5" customHeight="1" thickBot="1" x14ac:dyDescent="0.2">
      <c r="A143" s="21" t="s">
        <v>716</v>
      </c>
      <c r="B143" s="356"/>
      <c r="C143" s="74"/>
      <c r="D143" s="74"/>
      <c r="E143" s="74"/>
      <c r="F143" s="74"/>
      <c r="G143" s="74"/>
      <c r="H143" s="74"/>
      <c r="I143" s="74"/>
      <c r="J143" s="74"/>
      <c r="K143" s="21"/>
      <c r="L143" s="21"/>
      <c r="M143" s="21"/>
      <c r="N143" s="21"/>
      <c r="O143" s="21"/>
      <c r="P143" s="21"/>
      <c r="Q143" s="21"/>
      <c r="R143" s="21"/>
      <c r="S143" s="21"/>
      <c r="T143" s="21"/>
      <c r="U143" s="21"/>
      <c r="V143" s="21"/>
      <c r="W143" s="21"/>
      <c r="X143" s="21"/>
      <c r="Y143" s="21"/>
      <c r="Z143" s="85"/>
      <c r="AA143" s="21"/>
      <c r="AB143" s="21"/>
      <c r="AC143" s="21"/>
      <c r="AD143" s="21"/>
      <c r="AE143" s="21"/>
      <c r="AF143" s="21"/>
      <c r="AG143" s="357"/>
      <c r="AH143" s="357"/>
      <c r="AI143" s="357"/>
      <c r="AJ143" s="357"/>
      <c r="AK143" s="357"/>
      <c r="AL143" s="357"/>
      <c r="AM143" s="357"/>
      <c r="AN143" s="357"/>
      <c r="AO143" s="292" t="s">
        <v>195</v>
      </c>
      <c r="AP143" s="4"/>
      <c r="AQ143" s="4"/>
      <c r="AR143" s="4"/>
      <c r="AS143" s="4"/>
      <c r="AT143" s="4"/>
      <c r="AU143" s="4"/>
      <c r="AV143" s="4"/>
      <c r="AW143" s="4"/>
      <c r="AX143" s="4"/>
      <c r="AY143" s="4"/>
      <c r="AZ143" s="4"/>
      <c r="BA143" s="4"/>
      <c r="BB143" s="4"/>
      <c r="BC143" s="4"/>
      <c r="BD143" s="4"/>
      <c r="BE143" s="4"/>
      <c r="BF143" s="4"/>
      <c r="BG143" s="4"/>
      <c r="BH143" s="4"/>
      <c r="BI143" s="4"/>
      <c r="BJ143" s="4"/>
      <c r="BK143" s="4"/>
      <c r="BL143" s="4"/>
      <c r="BM143" s="4"/>
      <c r="BN143" s="4"/>
      <c r="BO143" s="4"/>
      <c r="BP143" s="4"/>
      <c r="BQ143" s="4"/>
      <c r="BR143" s="4"/>
      <c r="BS143" s="4"/>
      <c r="BT143" s="4"/>
      <c r="BU143" s="4"/>
      <c r="BV143" s="4"/>
      <c r="BW143" s="4"/>
      <c r="BX143" s="4"/>
      <c r="BY143" s="4"/>
      <c r="BZ143" s="4"/>
      <c r="CA143" s="4"/>
      <c r="DM143" s="13"/>
      <c r="DN143" s="13"/>
      <c r="DO143" s="13"/>
      <c r="DP143" s="38" t="s">
        <v>186</v>
      </c>
      <c r="DQ143" s="376" t="b">
        <v>0</v>
      </c>
      <c r="DS143" s="11">
        <f t="shared" si="9"/>
        <v>0</v>
      </c>
      <c r="DT143" s="17" t="str">
        <f>IF(AND(DS149=1,SUM(DS142:DS148)&gt;=1),"No.14 選択矛盾","")</f>
        <v/>
      </c>
      <c r="DU143" s="80" t="s">
        <v>641</v>
      </c>
    </row>
    <row r="144" spans="1:125" ht="16.5" customHeight="1" x14ac:dyDescent="0.15">
      <c r="A144" s="630" t="s">
        <v>62</v>
      </c>
      <c r="B144" s="631"/>
      <c r="C144" s="358" t="s">
        <v>840</v>
      </c>
      <c r="D144" s="359"/>
      <c r="E144" s="359"/>
      <c r="F144" s="359"/>
      <c r="G144" s="359"/>
      <c r="H144" s="359"/>
      <c r="I144" s="359"/>
      <c r="J144" s="359"/>
      <c r="K144" s="359"/>
      <c r="L144" s="359"/>
      <c r="M144" s="359"/>
      <c r="N144" s="359"/>
      <c r="O144" s="359"/>
      <c r="P144" s="359" t="s">
        <v>95</v>
      </c>
      <c r="Q144" s="359"/>
      <c r="R144" s="359"/>
      <c r="S144" s="359"/>
      <c r="T144" s="700"/>
      <c r="U144" s="700"/>
      <c r="V144" s="700"/>
      <c r="W144" s="700"/>
      <c r="X144" s="700"/>
      <c r="Y144" s="700"/>
      <c r="Z144" s="700"/>
      <c r="AA144" s="700"/>
      <c r="AB144" s="359" t="s">
        <v>9</v>
      </c>
      <c r="AC144" s="359"/>
      <c r="AD144" s="359"/>
      <c r="AE144" s="359"/>
      <c r="AF144" s="359"/>
      <c r="AG144" s="359"/>
      <c r="AH144" s="359"/>
      <c r="AI144" s="359"/>
      <c r="AJ144" s="359"/>
      <c r="AK144" s="359"/>
      <c r="AL144" s="359"/>
      <c r="AM144" s="359"/>
      <c r="AN144" s="359"/>
      <c r="AO144" s="360"/>
      <c r="AP144" s="1"/>
      <c r="AQ144" s="1"/>
      <c r="AR144" s="1"/>
      <c r="AS144" s="1"/>
      <c r="AT144" s="1"/>
      <c r="AU144" s="1"/>
      <c r="AV144" s="1"/>
      <c r="AW144" s="1"/>
      <c r="AX144" s="1"/>
      <c r="AY144" s="1"/>
      <c r="AZ144" s="1"/>
      <c r="BA144" s="1"/>
      <c r="BB144" s="1"/>
      <c r="BC144" s="1"/>
      <c r="BD144" s="1"/>
      <c r="BE144" s="1"/>
      <c r="BF144" s="1"/>
      <c r="BG144" s="1"/>
      <c r="BH144" s="1"/>
      <c r="BI144" s="1"/>
      <c r="BJ144" s="1"/>
      <c r="BK144" s="1"/>
      <c r="BL144" s="1"/>
      <c r="BM144" s="1"/>
      <c r="BN144" s="1"/>
      <c r="BO144" s="1"/>
      <c r="BP144" s="1"/>
      <c r="BQ144" s="1"/>
      <c r="BR144" s="1"/>
      <c r="BS144" s="1"/>
      <c r="BT144" s="1"/>
      <c r="BU144" s="1"/>
      <c r="BV144" s="1"/>
      <c r="BW144" s="1"/>
      <c r="BX144" s="1"/>
      <c r="BY144" s="1"/>
      <c r="BZ144" s="1"/>
      <c r="CA144" s="1"/>
      <c r="DM144" s="13"/>
      <c r="DN144" s="13"/>
      <c r="DO144" s="13"/>
      <c r="DP144" s="38" t="s">
        <v>188</v>
      </c>
      <c r="DQ144" s="376" t="b">
        <v>0</v>
      </c>
      <c r="DS144" s="11">
        <f t="shared" si="9"/>
        <v>0</v>
      </c>
      <c r="DU144" s="80"/>
    </row>
    <row r="145" spans="1:125" ht="16.5" customHeight="1" x14ac:dyDescent="0.15">
      <c r="A145" s="632"/>
      <c r="B145" s="633"/>
      <c r="C145" s="288"/>
      <c r="D145" s="567" t="s">
        <v>92</v>
      </c>
      <c r="E145" s="568"/>
      <c r="F145" s="568"/>
      <c r="G145" s="568"/>
      <c r="H145" s="568"/>
      <c r="I145" s="568"/>
      <c r="J145" s="568"/>
      <c r="K145" s="568"/>
      <c r="L145" s="658"/>
      <c r="M145" s="567" t="s">
        <v>68</v>
      </c>
      <c r="N145" s="568"/>
      <c r="O145" s="568"/>
      <c r="P145" s="568"/>
      <c r="Q145" s="568"/>
      <c r="R145" s="819" t="s">
        <v>86</v>
      </c>
      <c r="S145" s="568"/>
      <c r="T145" s="568"/>
      <c r="U145" s="568"/>
      <c r="V145" s="658"/>
      <c r="W145" s="658" t="s">
        <v>69</v>
      </c>
      <c r="X145" s="574"/>
      <c r="Y145" s="574"/>
      <c r="Z145" s="574"/>
      <c r="AA145" s="574"/>
      <c r="AB145" s="574"/>
      <c r="AC145" s="574"/>
      <c r="AD145" s="574"/>
      <c r="AE145" s="574"/>
      <c r="AF145" s="567" t="s">
        <v>68</v>
      </c>
      <c r="AG145" s="568"/>
      <c r="AH145" s="568"/>
      <c r="AI145" s="568"/>
      <c r="AJ145" s="946"/>
      <c r="AK145" s="573" t="s">
        <v>86</v>
      </c>
      <c r="AL145" s="574"/>
      <c r="AM145" s="574"/>
      <c r="AN145" s="574"/>
      <c r="AO145" s="575"/>
      <c r="AP145" s="106"/>
      <c r="AQ145" s="106"/>
      <c r="AR145" s="106"/>
      <c r="AS145" s="106"/>
      <c r="AT145" s="106"/>
      <c r="AU145" s="106"/>
      <c r="AV145" s="106"/>
      <c r="AW145" s="106"/>
      <c r="AX145" s="106"/>
      <c r="AY145" s="106"/>
      <c r="AZ145" s="106"/>
      <c r="BA145" s="106"/>
      <c r="BB145" s="106"/>
      <c r="BC145" s="106"/>
      <c r="BD145" s="106"/>
      <c r="BE145" s="106"/>
      <c r="BF145" s="106"/>
      <c r="BG145" s="106"/>
      <c r="BH145" s="106"/>
      <c r="BI145" s="106"/>
      <c r="BJ145" s="106"/>
      <c r="BK145" s="106"/>
      <c r="BL145" s="106"/>
      <c r="BM145" s="106"/>
      <c r="BN145" s="106"/>
      <c r="BO145" s="106"/>
      <c r="BP145" s="106"/>
      <c r="BQ145" s="106"/>
      <c r="BR145" s="106"/>
      <c r="BS145" s="106"/>
      <c r="BT145" s="106"/>
      <c r="BU145" s="106"/>
      <c r="BV145" s="106"/>
      <c r="BW145" s="106"/>
      <c r="BX145" s="106"/>
      <c r="BY145" s="106"/>
      <c r="BZ145" s="106"/>
      <c r="CA145" s="106"/>
      <c r="DM145" s="13"/>
      <c r="DN145" s="13"/>
      <c r="DO145" s="13"/>
      <c r="DP145" s="38" t="s">
        <v>289</v>
      </c>
      <c r="DQ145" s="376" t="b">
        <v>0</v>
      </c>
      <c r="DS145" s="11">
        <f t="shared" si="9"/>
        <v>0</v>
      </c>
      <c r="DT145" s="17"/>
      <c r="DU145" s="80"/>
    </row>
    <row r="146" spans="1:125" ht="16.5" customHeight="1" x14ac:dyDescent="0.15">
      <c r="A146" s="632"/>
      <c r="B146" s="633"/>
      <c r="C146" s="288"/>
      <c r="D146" s="664" t="s">
        <v>70</v>
      </c>
      <c r="E146" s="551"/>
      <c r="F146" s="551"/>
      <c r="G146" s="551"/>
      <c r="H146" s="551"/>
      <c r="I146" s="551"/>
      <c r="J146" s="551"/>
      <c r="K146" s="551" t="s">
        <v>820</v>
      </c>
      <c r="L146" s="552"/>
      <c r="M146" s="671"/>
      <c r="N146" s="603"/>
      <c r="O146" s="603"/>
      <c r="P146" s="603"/>
      <c r="Q146" s="603"/>
      <c r="R146" s="602"/>
      <c r="S146" s="603"/>
      <c r="T146" s="603"/>
      <c r="U146" s="603"/>
      <c r="V146" s="604"/>
      <c r="W146" s="820" t="s">
        <v>71</v>
      </c>
      <c r="X146" s="820"/>
      <c r="Y146" s="820"/>
      <c r="Z146" s="820"/>
      <c r="AA146" s="820"/>
      <c r="AB146" s="820"/>
      <c r="AC146" s="820"/>
      <c r="AD146" s="551" t="s">
        <v>82</v>
      </c>
      <c r="AE146" s="552"/>
      <c r="AF146" s="734"/>
      <c r="AG146" s="589"/>
      <c r="AH146" s="589"/>
      <c r="AI146" s="589"/>
      <c r="AJ146" s="983"/>
      <c r="AK146" s="848"/>
      <c r="AL146" s="849"/>
      <c r="AM146" s="849"/>
      <c r="AN146" s="849"/>
      <c r="AO146" s="850"/>
      <c r="AP146" s="6"/>
      <c r="AQ146" s="6"/>
      <c r="AR146" s="6"/>
      <c r="AS146" s="6"/>
      <c r="AT146" s="6"/>
      <c r="AU146" s="6"/>
      <c r="AV146" s="6"/>
      <c r="AW146" s="6"/>
      <c r="AX146" s="6"/>
      <c r="AY146" s="6"/>
      <c r="AZ146" s="6"/>
      <c r="BA146" s="6"/>
      <c r="BB146" s="6"/>
      <c r="BC146" s="6"/>
      <c r="BD146" s="6"/>
      <c r="BE146" s="6"/>
      <c r="BF146" s="6"/>
      <c r="BG146" s="6"/>
      <c r="BH146" s="6"/>
      <c r="BI146" s="6"/>
      <c r="BJ146" s="6"/>
      <c r="BK146" s="6"/>
      <c r="BL146" s="6"/>
      <c r="BM146" s="6"/>
      <c r="BN146" s="6"/>
      <c r="BO146" s="6"/>
      <c r="BP146" s="6"/>
      <c r="BQ146" s="6"/>
      <c r="BR146" s="6"/>
      <c r="BS146" s="6"/>
      <c r="BT146" s="6"/>
      <c r="BU146" s="6"/>
      <c r="BV146" s="6"/>
      <c r="BW146" s="6"/>
      <c r="BX146" s="6"/>
      <c r="BY146" s="6"/>
      <c r="BZ146" s="6"/>
      <c r="CA146" s="6"/>
      <c r="DM146" s="13"/>
      <c r="DN146" s="13"/>
      <c r="DO146" s="13"/>
      <c r="DP146" s="38" t="s">
        <v>290</v>
      </c>
      <c r="DQ146" s="376" t="b">
        <v>0</v>
      </c>
      <c r="DS146" s="11">
        <f t="shared" si="9"/>
        <v>0</v>
      </c>
      <c r="DT146" s="17"/>
      <c r="DU146" s="80"/>
    </row>
    <row r="147" spans="1:125" ht="16.5" customHeight="1" x14ac:dyDescent="0.15">
      <c r="A147" s="632"/>
      <c r="B147" s="633"/>
      <c r="C147" s="288"/>
      <c r="D147" s="665" t="s">
        <v>72</v>
      </c>
      <c r="E147" s="536"/>
      <c r="F147" s="536"/>
      <c r="G147" s="536"/>
      <c r="H147" s="536"/>
      <c r="I147" s="536"/>
      <c r="J147" s="536"/>
      <c r="K147" s="600" t="s">
        <v>93</v>
      </c>
      <c r="L147" s="659"/>
      <c r="M147" s="579"/>
      <c r="N147" s="580"/>
      <c r="O147" s="580"/>
      <c r="P147" s="580"/>
      <c r="Q147" s="580"/>
      <c r="R147" s="581"/>
      <c r="S147" s="580"/>
      <c r="T147" s="580"/>
      <c r="U147" s="580"/>
      <c r="V147" s="590"/>
      <c r="W147" s="600" t="s">
        <v>74</v>
      </c>
      <c r="X147" s="600"/>
      <c r="Y147" s="600"/>
      <c r="Z147" s="600"/>
      <c r="AA147" s="600"/>
      <c r="AB147" s="600"/>
      <c r="AC147" s="600"/>
      <c r="AD147" s="536" t="s">
        <v>82</v>
      </c>
      <c r="AE147" s="537"/>
      <c r="AF147" s="851"/>
      <c r="AG147" s="852"/>
      <c r="AH147" s="852"/>
      <c r="AI147" s="852"/>
      <c r="AJ147" s="853"/>
      <c r="AK147" s="581"/>
      <c r="AL147" s="580"/>
      <c r="AM147" s="580"/>
      <c r="AN147" s="580"/>
      <c r="AO147" s="582"/>
      <c r="AP147" s="123"/>
      <c r="AQ147" s="123"/>
      <c r="AR147" s="123"/>
      <c r="AS147" s="123"/>
      <c r="AT147" s="123"/>
      <c r="AU147" s="123"/>
      <c r="AV147" s="123"/>
      <c r="AW147" s="123"/>
      <c r="AX147" s="123"/>
      <c r="AY147" s="123"/>
      <c r="AZ147" s="123"/>
      <c r="BA147" s="123"/>
      <c r="BB147" s="123"/>
      <c r="BC147" s="123"/>
      <c r="BD147" s="123"/>
      <c r="BE147" s="123"/>
      <c r="BF147" s="123"/>
      <c r="BG147" s="123"/>
      <c r="BH147" s="123"/>
      <c r="BI147" s="123"/>
      <c r="BJ147" s="123"/>
      <c r="BK147" s="123"/>
      <c r="BL147" s="123"/>
      <c r="BM147" s="123"/>
      <c r="BN147" s="123"/>
      <c r="BO147" s="123"/>
      <c r="BP147" s="123"/>
      <c r="BQ147" s="123"/>
      <c r="BR147" s="123"/>
      <c r="BS147" s="123"/>
      <c r="BT147" s="123"/>
      <c r="BU147" s="123"/>
      <c r="BV147" s="123"/>
      <c r="BW147" s="123"/>
      <c r="BX147" s="123"/>
      <c r="BY147" s="123"/>
      <c r="BZ147" s="123"/>
      <c r="CA147" s="123"/>
      <c r="DM147" s="13"/>
      <c r="DN147" s="13"/>
      <c r="DO147" s="13"/>
      <c r="DP147" s="38" t="s">
        <v>291</v>
      </c>
      <c r="DQ147" s="376" t="b">
        <v>0</v>
      </c>
      <c r="DS147" s="11">
        <f t="shared" si="9"/>
        <v>0</v>
      </c>
      <c r="DT147" s="17"/>
      <c r="DU147" s="80"/>
    </row>
    <row r="148" spans="1:125" ht="16.5" customHeight="1" x14ac:dyDescent="0.15">
      <c r="A148" s="632"/>
      <c r="B148" s="633"/>
      <c r="C148" s="288"/>
      <c r="D148" s="665" t="s">
        <v>75</v>
      </c>
      <c r="E148" s="536"/>
      <c r="F148" s="536"/>
      <c r="G148" s="536"/>
      <c r="H148" s="536"/>
      <c r="I148" s="536"/>
      <c r="J148" s="536"/>
      <c r="K148" s="600" t="s">
        <v>93</v>
      </c>
      <c r="L148" s="659"/>
      <c r="M148" s="579"/>
      <c r="N148" s="580"/>
      <c r="O148" s="580"/>
      <c r="P148" s="580"/>
      <c r="Q148" s="580"/>
      <c r="R148" s="581"/>
      <c r="S148" s="580"/>
      <c r="T148" s="580"/>
      <c r="U148" s="580"/>
      <c r="V148" s="590"/>
      <c r="W148" s="600" t="s">
        <v>126</v>
      </c>
      <c r="X148" s="600"/>
      <c r="Y148" s="600"/>
      <c r="Z148" s="600"/>
      <c r="AA148" s="600"/>
      <c r="AB148" s="600"/>
      <c r="AC148" s="600"/>
      <c r="AD148" s="536" t="s">
        <v>93</v>
      </c>
      <c r="AE148" s="537"/>
      <c r="AF148" s="851"/>
      <c r="AG148" s="852"/>
      <c r="AH148" s="852"/>
      <c r="AI148" s="852"/>
      <c r="AJ148" s="853"/>
      <c r="AK148" s="581"/>
      <c r="AL148" s="580"/>
      <c r="AM148" s="580"/>
      <c r="AN148" s="580"/>
      <c r="AO148" s="582"/>
      <c r="AP148" s="123"/>
      <c r="AQ148" s="123"/>
      <c r="AR148" s="123"/>
      <c r="AS148" s="123"/>
      <c r="AT148" s="123"/>
      <c r="AU148" s="123"/>
      <c r="AV148" s="123"/>
      <c r="AW148" s="123"/>
      <c r="AX148" s="123"/>
      <c r="AY148" s="123"/>
      <c r="AZ148" s="123"/>
      <c r="BA148" s="123"/>
      <c r="BB148" s="123"/>
      <c r="BC148" s="123"/>
      <c r="BD148" s="123"/>
      <c r="BE148" s="123"/>
      <c r="BF148" s="123"/>
      <c r="BG148" s="123"/>
      <c r="BH148" s="123"/>
      <c r="BI148" s="123"/>
      <c r="BJ148" s="123"/>
      <c r="BK148" s="123"/>
      <c r="BL148" s="123"/>
      <c r="BM148" s="123"/>
      <c r="BN148" s="123"/>
      <c r="BO148" s="123"/>
      <c r="BP148" s="123"/>
      <c r="BQ148" s="123"/>
      <c r="BR148" s="123"/>
      <c r="BS148" s="123"/>
      <c r="BT148" s="123"/>
      <c r="BU148" s="123"/>
      <c r="BV148" s="123"/>
      <c r="BW148" s="123"/>
      <c r="BX148" s="123"/>
      <c r="BY148" s="123"/>
      <c r="BZ148" s="123"/>
      <c r="CA148" s="123"/>
      <c r="DM148" s="13"/>
      <c r="DN148" s="13"/>
      <c r="DO148" s="13"/>
      <c r="DP148" s="38" t="s">
        <v>292</v>
      </c>
      <c r="DQ148" s="376" t="b">
        <v>0</v>
      </c>
      <c r="DS148" s="11">
        <f t="shared" si="9"/>
        <v>0</v>
      </c>
      <c r="DT148" s="17"/>
      <c r="DU148" s="80"/>
    </row>
    <row r="149" spans="1:125" ht="16.5" customHeight="1" x14ac:dyDescent="0.15">
      <c r="A149" s="632"/>
      <c r="B149" s="633"/>
      <c r="C149" s="288"/>
      <c r="D149" s="665" t="s">
        <v>78</v>
      </c>
      <c r="E149" s="536"/>
      <c r="F149" s="536"/>
      <c r="G149" s="536"/>
      <c r="H149" s="536"/>
      <c r="I149" s="536"/>
      <c r="J149" s="536"/>
      <c r="K149" s="600" t="s">
        <v>93</v>
      </c>
      <c r="L149" s="659"/>
      <c r="M149" s="579"/>
      <c r="N149" s="580"/>
      <c r="O149" s="580"/>
      <c r="P149" s="580"/>
      <c r="Q149" s="580"/>
      <c r="R149" s="581"/>
      <c r="S149" s="580"/>
      <c r="T149" s="580"/>
      <c r="U149" s="580"/>
      <c r="V149" s="590"/>
      <c r="W149" s="600" t="s">
        <v>83</v>
      </c>
      <c r="X149" s="600"/>
      <c r="Y149" s="600"/>
      <c r="Z149" s="600"/>
      <c r="AA149" s="600"/>
      <c r="AB149" s="600"/>
      <c r="AC149" s="600"/>
      <c r="AD149" s="536" t="s">
        <v>94</v>
      </c>
      <c r="AE149" s="537"/>
      <c r="AF149" s="851"/>
      <c r="AG149" s="852"/>
      <c r="AH149" s="852"/>
      <c r="AI149" s="852"/>
      <c r="AJ149" s="853"/>
      <c r="AK149" s="581"/>
      <c r="AL149" s="580"/>
      <c r="AM149" s="580" t="s">
        <v>77</v>
      </c>
      <c r="AN149" s="580"/>
      <c r="AO149" s="582"/>
      <c r="AP149" s="123"/>
      <c r="AQ149" s="123"/>
      <c r="AR149" s="123"/>
      <c r="AS149" s="123"/>
      <c r="AT149" s="123"/>
      <c r="AU149" s="123"/>
      <c r="AV149" s="123"/>
      <c r="AW149" s="123"/>
      <c r="AX149" s="123"/>
      <c r="AY149" s="123"/>
      <c r="AZ149" s="123"/>
      <c r="BA149" s="123"/>
      <c r="BB149" s="123"/>
      <c r="BC149" s="123"/>
      <c r="BD149" s="123"/>
      <c r="BE149" s="123"/>
      <c r="BF149" s="123"/>
      <c r="BG149" s="123"/>
      <c r="BH149" s="123"/>
      <c r="BI149" s="123"/>
      <c r="BJ149" s="123"/>
      <c r="BK149" s="123"/>
      <c r="BL149" s="123"/>
      <c r="BM149" s="123"/>
      <c r="BN149" s="123"/>
      <c r="BO149" s="123"/>
      <c r="BP149" s="123"/>
      <c r="BQ149" s="123"/>
      <c r="BR149" s="123"/>
      <c r="BS149" s="123"/>
      <c r="BT149" s="123"/>
      <c r="BU149" s="123"/>
      <c r="BV149" s="123"/>
      <c r="BW149" s="123"/>
      <c r="BX149" s="123"/>
      <c r="BY149" s="123"/>
      <c r="BZ149" s="123"/>
      <c r="CA149" s="123"/>
      <c r="DM149" s="14"/>
      <c r="DN149" s="14"/>
      <c r="DO149" s="14"/>
      <c r="DP149" s="38" t="s">
        <v>117</v>
      </c>
      <c r="DQ149" s="376" t="b">
        <v>0</v>
      </c>
      <c r="DS149" s="11">
        <f t="shared" si="9"/>
        <v>0</v>
      </c>
      <c r="DT149" s="2"/>
      <c r="DU149" s="28"/>
    </row>
    <row r="150" spans="1:125" ht="16.5" customHeight="1" x14ac:dyDescent="0.15">
      <c r="A150" s="632"/>
      <c r="B150" s="633"/>
      <c r="C150" s="288"/>
      <c r="D150" s="665" t="s">
        <v>80</v>
      </c>
      <c r="E150" s="536"/>
      <c r="F150" s="536"/>
      <c r="G150" s="536"/>
      <c r="H150" s="536"/>
      <c r="I150" s="536"/>
      <c r="J150" s="536"/>
      <c r="K150" s="600" t="s">
        <v>93</v>
      </c>
      <c r="L150" s="659"/>
      <c r="M150" s="579"/>
      <c r="N150" s="580"/>
      <c r="O150" s="580"/>
      <c r="P150" s="580"/>
      <c r="Q150" s="580"/>
      <c r="R150" s="581"/>
      <c r="S150" s="580"/>
      <c r="T150" s="580"/>
      <c r="U150" s="580"/>
      <c r="V150" s="590"/>
      <c r="W150" s="600" t="s">
        <v>236</v>
      </c>
      <c r="X150" s="600"/>
      <c r="Y150" s="600"/>
      <c r="Z150" s="600"/>
      <c r="AA150" s="600"/>
      <c r="AB150" s="600"/>
      <c r="AC150" s="600"/>
      <c r="AD150" s="536" t="s">
        <v>94</v>
      </c>
      <c r="AE150" s="537"/>
      <c r="AF150" s="851"/>
      <c r="AG150" s="852"/>
      <c r="AH150" s="852"/>
      <c r="AI150" s="852"/>
      <c r="AJ150" s="853"/>
      <c r="AK150" s="581"/>
      <c r="AL150" s="580"/>
      <c r="AM150" s="580"/>
      <c r="AN150" s="580"/>
      <c r="AO150" s="582"/>
      <c r="AP150" s="123"/>
      <c r="AQ150" s="123"/>
      <c r="AR150" s="123"/>
      <c r="AS150" s="123"/>
      <c r="AT150" s="123"/>
      <c r="AU150" s="123"/>
      <c r="AV150" s="123"/>
      <c r="AW150" s="123"/>
      <c r="AX150" s="123"/>
      <c r="AY150" s="123"/>
      <c r="AZ150" s="123"/>
      <c r="BA150" s="123"/>
      <c r="BB150" s="123"/>
      <c r="BC150" s="123"/>
      <c r="BD150" s="123"/>
      <c r="BE150" s="123"/>
      <c r="BF150" s="123"/>
      <c r="BG150" s="123"/>
      <c r="BH150" s="123"/>
      <c r="BI150" s="123"/>
      <c r="BJ150" s="123"/>
      <c r="BK150" s="123"/>
      <c r="BL150" s="123"/>
      <c r="BM150" s="123"/>
      <c r="BN150" s="123"/>
      <c r="BO150" s="123"/>
      <c r="BP150" s="123"/>
      <c r="BQ150" s="123"/>
      <c r="BR150" s="123"/>
      <c r="BS150" s="123"/>
      <c r="BT150" s="123"/>
      <c r="BU150" s="123"/>
      <c r="BV150" s="123"/>
      <c r="BW150" s="123"/>
      <c r="BX150" s="123"/>
      <c r="BY150" s="123"/>
      <c r="BZ150" s="123"/>
      <c r="CA150" s="123"/>
      <c r="DM150" s="12" t="s">
        <v>281</v>
      </c>
      <c r="DN150" s="12" t="s">
        <v>295</v>
      </c>
      <c r="DO150" t="s">
        <v>296</v>
      </c>
      <c r="DP150" s="38" t="s">
        <v>270</v>
      </c>
      <c r="DQ150" s="376" t="b">
        <v>0</v>
      </c>
      <c r="DS150" s="11">
        <f t="shared" si="9"/>
        <v>0</v>
      </c>
      <c r="DT150" s="15" t="str">
        <f>IF(AND(DS150=0,DS151=0),"No.15業務委託未入力",IF(AND(DS150=1,DS152=0,DS153=0),"No.15契約書未入力",""))</f>
        <v>No.15業務委託未入力</v>
      </c>
      <c r="DU150" s="80" t="s">
        <v>641</v>
      </c>
    </row>
    <row r="151" spans="1:125" ht="16.5" customHeight="1" x14ac:dyDescent="0.15">
      <c r="A151" s="632"/>
      <c r="B151" s="633"/>
      <c r="C151" s="288"/>
      <c r="D151" s="665" t="s">
        <v>162</v>
      </c>
      <c r="E151" s="536"/>
      <c r="F151" s="536"/>
      <c r="G151" s="536"/>
      <c r="H151" s="536"/>
      <c r="I151" s="536"/>
      <c r="J151" s="536"/>
      <c r="K151" s="600" t="s">
        <v>821</v>
      </c>
      <c r="L151" s="659"/>
      <c r="M151" s="678"/>
      <c r="N151" s="592"/>
      <c r="O151" s="592"/>
      <c r="P151" s="592"/>
      <c r="Q151" s="592"/>
      <c r="R151" s="591"/>
      <c r="S151" s="592"/>
      <c r="T151" s="592"/>
      <c r="U151" s="592"/>
      <c r="V151" s="593"/>
      <c r="W151" s="601" t="s">
        <v>85</v>
      </c>
      <c r="X151" s="601"/>
      <c r="Y151" s="601"/>
      <c r="Z151" s="601"/>
      <c r="AA151" s="601"/>
      <c r="AB151" s="601"/>
      <c r="AC151" s="601"/>
      <c r="AD151" s="686" t="s">
        <v>94</v>
      </c>
      <c r="AE151" s="687"/>
      <c r="AF151" s="980" t="s">
        <v>77</v>
      </c>
      <c r="AG151" s="981"/>
      <c r="AH151" s="981"/>
      <c r="AI151" s="981"/>
      <c r="AJ151" s="982"/>
      <c r="AK151" s="682"/>
      <c r="AL151" s="681"/>
      <c r="AM151" s="681" t="s">
        <v>77</v>
      </c>
      <c r="AN151" s="681"/>
      <c r="AO151" s="683"/>
      <c r="AP151" s="123"/>
      <c r="AQ151" s="123"/>
      <c r="AR151" s="123"/>
      <c r="AS151" s="123"/>
      <c r="AT151" s="123"/>
      <c r="AU151" s="123"/>
      <c r="AV151" s="123"/>
      <c r="AW151" s="123"/>
      <c r="AX151" s="123"/>
      <c r="AY151" s="123"/>
      <c r="AZ151" s="123"/>
      <c r="BA151" s="123"/>
      <c r="BB151" s="123"/>
      <c r="BC151" s="123"/>
      <c r="BD151" s="123"/>
      <c r="BE151" s="123"/>
      <c r="BF151" s="123"/>
      <c r="BG151" s="123"/>
      <c r="BH151" s="123"/>
      <c r="BI151" s="123"/>
      <c r="BJ151" s="123"/>
      <c r="BK151" s="123"/>
      <c r="BL151" s="123"/>
      <c r="BM151" s="123"/>
      <c r="BN151" s="123"/>
      <c r="BO151" s="123"/>
      <c r="BP151" s="123"/>
      <c r="BQ151" s="123"/>
      <c r="BR151" s="123"/>
      <c r="BS151" s="123"/>
      <c r="BT151" s="123"/>
      <c r="BU151" s="123"/>
      <c r="BV151" s="123"/>
      <c r="BW151" s="123"/>
      <c r="BX151" s="123"/>
      <c r="BY151" s="123"/>
      <c r="BZ151" s="123"/>
      <c r="CA151" s="123"/>
      <c r="DM151" s="13"/>
      <c r="DN151" s="13"/>
      <c r="DP151" s="38" t="s">
        <v>297</v>
      </c>
      <c r="DQ151" s="376" t="b">
        <v>0</v>
      </c>
      <c r="DS151" s="11">
        <f t="shared" si="9"/>
        <v>0</v>
      </c>
      <c r="DT151" s="17" t="str">
        <f>IF(AND(DS151=1,OR(DS150=1,DS152=1,DS153=1,DS154=1)),"No.15選択矛盾",IF(AND(DS150=1,DS154=0),"No.15 委託事業者未入力",""))</f>
        <v/>
      </c>
      <c r="DU151" s="80" t="s">
        <v>641</v>
      </c>
    </row>
    <row r="152" spans="1:125" ht="16.5" customHeight="1" x14ac:dyDescent="0.15">
      <c r="A152" s="632"/>
      <c r="B152" s="633"/>
      <c r="C152" s="288"/>
      <c r="D152" s="665" t="s">
        <v>163</v>
      </c>
      <c r="E152" s="536"/>
      <c r="F152" s="536"/>
      <c r="G152" s="536"/>
      <c r="H152" s="536"/>
      <c r="I152" s="536"/>
      <c r="J152" s="536"/>
      <c r="K152" s="600" t="s">
        <v>82</v>
      </c>
      <c r="L152" s="659"/>
      <c r="M152" s="597"/>
      <c r="N152" s="595"/>
      <c r="O152" s="595"/>
      <c r="P152" s="595"/>
      <c r="Q152" s="595"/>
      <c r="R152" s="594"/>
      <c r="S152" s="595"/>
      <c r="T152" s="595"/>
      <c r="U152" s="595"/>
      <c r="V152" s="596"/>
      <c r="W152" s="492"/>
      <c r="X152" s="493"/>
      <c r="Y152" s="493"/>
      <c r="Z152" s="493"/>
      <c r="AA152" s="493"/>
      <c r="AB152" s="493"/>
      <c r="AC152" s="493"/>
      <c r="AD152" s="493"/>
      <c r="AE152" s="493"/>
      <c r="AF152" s="493"/>
      <c r="AG152" s="493"/>
      <c r="AH152" s="493"/>
      <c r="AI152" s="493"/>
      <c r="AJ152" s="493"/>
      <c r="AK152" s="493"/>
      <c r="AL152" s="493"/>
      <c r="AM152" s="493"/>
      <c r="AN152" s="493"/>
      <c r="AO152" s="494"/>
      <c r="AP152" s="110"/>
      <c r="AQ152" s="110"/>
      <c r="AR152" s="110"/>
      <c r="AS152" s="110"/>
      <c r="AT152" s="110"/>
      <c r="AU152" s="110"/>
      <c r="AV152" s="110"/>
      <c r="AW152" s="110"/>
      <c r="AX152" s="110"/>
      <c r="AY152" s="110"/>
      <c r="AZ152" s="110"/>
      <c r="BA152" s="110"/>
      <c r="BB152" s="110"/>
      <c r="BC152" s="110"/>
      <c r="BD152" s="110"/>
      <c r="BE152" s="110"/>
      <c r="BF152" s="110"/>
      <c r="BG152" s="110"/>
      <c r="BH152" s="110"/>
      <c r="BI152" s="110"/>
      <c r="BJ152" s="110"/>
      <c r="BK152" s="110"/>
      <c r="BL152" s="110"/>
      <c r="BM152" s="110"/>
      <c r="BN152" s="110"/>
      <c r="BO152" s="110"/>
      <c r="BP152" s="110"/>
      <c r="BQ152" s="110"/>
      <c r="BR152" s="110"/>
      <c r="BS152" s="110"/>
      <c r="BT152" s="110"/>
      <c r="BU152" s="110"/>
      <c r="BV152" s="110"/>
      <c r="BW152" s="110"/>
      <c r="BX152" s="110"/>
      <c r="BY152" s="110"/>
      <c r="BZ152" s="110"/>
      <c r="CA152" s="110"/>
      <c r="DM152" s="13"/>
      <c r="DN152" s="13"/>
      <c r="DO152" s="12" t="s">
        <v>298</v>
      </c>
      <c r="DP152" s="38" t="s">
        <v>270</v>
      </c>
      <c r="DQ152" s="376" t="b">
        <v>0</v>
      </c>
      <c r="DS152" s="11">
        <f t="shared" si="9"/>
        <v>0</v>
      </c>
      <c r="DT152" t="str">
        <f>IF(AND(DS152=1,DS153=1),"No.15契約書選択矛盾","")</f>
        <v/>
      </c>
      <c r="DU152" s="80" t="s">
        <v>887</v>
      </c>
    </row>
    <row r="153" spans="1:125" ht="16.5" customHeight="1" x14ac:dyDescent="0.15">
      <c r="A153" s="632"/>
      <c r="B153" s="633"/>
      <c r="C153" s="288"/>
      <c r="D153" s="665" t="s">
        <v>164</v>
      </c>
      <c r="E153" s="536"/>
      <c r="F153" s="536"/>
      <c r="G153" s="536"/>
      <c r="H153" s="536"/>
      <c r="I153" s="536"/>
      <c r="J153" s="536"/>
      <c r="K153" s="600" t="s">
        <v>82</v>
      </c>
      <c r="L153" s="659"/>
      <c r="M153" s="597"/>
      <c r="N153" s="595"/>
      <c r="O153" s="595"/>
      <c r="P153" s="595"/>
      <c r="Q153" s="595"/>
      <c r="R153" s="594"/>
      <c r="S153" s="595"/>
      <c r="T153" s="595"/>
      <c r="U153" s="595"/>
      <c r="V153" s="596"/>
      <c r="W153" s="495"/>
      <c r="X153" s="496"/>
      <c r="Y153" s="496"/>
      <c r="Z153" s="496"/>
      <c r="AA153" s="496"/>
      <c r="AB153" s="496"/>
      <c r="AC153" s="496"/>
      <c r="AD153" s="496"/>
      <c r="AE153" s="496"/>
      <c r="AF153" s="496"/>
      <c r="AG153" s="496"/>
      <c r="AH153" s="496"/>
      <c r="AI153" s="496"/>
      <c r="AJ153" s="496"/>
      <c r="AK153" s="496"/>
      <c r="AL153" s="496"/>
      <c r="AM153" s="496"/>
      <c r="AN153" s="496"/>
      <c r="AO153" s="497"/>
      <c r="AP153" s="110"/>
      <c r="AQ153" s="110"/>
      <c r="AR153" s="110"/>
      <c r="AS153" s="110"/>
      <c r="AT153" s="110"/>
      <c r="AU153" s="110"/>
      <c r="AV153" s="110"/>
      <c r="AW153" s="110"/>
      <c r="AX153" s="110"/>
      <c r="AY153" s="110"/>
      <c r="AZ153" s="110"/>
      <c r="BA153" s="110"/>
      <c r="BB153" s="110"/>
      <c r="BC153" s="110"/>
      <c r="BD153" s="110"/>
      <c r="BE153" s="110"/>
      <c r="BF153" s="110"/>
      <c r="BG153" s="110"/>
      <c r="BH153" s="110"/>
      <c r="BI153" s="110"/>
      <c r="BJ153" s="110"/>
      <c r="BK153" s="110"/>
      <c r="BL153" s="110"/>
      <c r="BM153" s="110"/>
      <c r="BN153" s="110"/>
      <c r="BO153" s="110"/>
      <c r="BP153" s="110"/>
      <c r="BQ153" s="110"/>
      <c r="BR153" s="110"/>
      <c r="BS153" s="110"/>
      <c r="BT153" s="110"/>
      <c r="BU153" s="110"/>
      <c r="BV153" s="110"/>
      <c r="BW153" s="110"/>
      <c r="BX153" s="110"/>
      <c r="BY153" s="110"/>
      <c r="BZ153" s="110"/>
      <c r="CA153" s="110"/>
      <c r="DM153" s="13"/>
      <c r="DN153" s="13"/>
      <c r="DO153" s="14"/>
      <c r="DP153" s="38" t="s">
        <v>297</v>
      </c>
      <c r="DQ153" s="376" t="b">
        <v>0</v>
      </c>
      <c r="DS153" s="11">
        <f t="shared" si="9"/>
        <v>0</v>
      </c>
      <c r="DT153" s="17"/>
      <c r="DU153" s="80"/>
    </row>
    <row r="154" spans="1:125" ht="16.5" customHeight="1" thickBot="1" x14ac:dyDescent="0.2">
      <c r="A154" s="634"/>
      <c r="B154" s="635"/>
      <c r="C154" s="290"/>
      <c r="D154" s="672" t="s">
        <v>165</v>
      </c>
      <c r="E154" s="673"/>
      <c r="F154" s="673"/>
      <c r="G154" s="673"/>
      <c r="H154" s="673"/>
      <c r="I154" s="673"/>
      <c r="J154" s="673"/>
      <c r="K154" s="662" t="s">
        <v>82</v>
      </c>
      <c r="L154" s="663"/>
      <c r="M154" s="598"/>
      <c r="N154" s="599"/>
      <c r="O154" s="599"/>
      <c r="P154" s="599"/>
      <c r="Q154" s="599"/>
      <c r="R154" s="684"/>
      <c r="S154" s="599"/>
      <c r="T154" s="599"/>
      <c r="U154" s="599"/>
      <c r="V154" s="685"/>
      <c r="W154" s="498"/>
      <c r="X154" s="499"/>
      <c r="Y154" s="499"/>
      <c r="Z154" s="499"/>
      <c r="AA154" s="499"/>
      <c r="AB154" s="499"/>
      <c r="AC154" s="499"/>
      <c r="AD154" s="499"/>
      <c r="AE154" s="499"/>
      <c r="AF154" s="499"/>
      <c r="AG154" s="499"/>
      <c r="AH154" s="499"/>
      <c r="AI154" s="499"/>
      <c r="AJ154" s="499"/>
      <c r="AK154" s="499"/>
      <c r="AL154" s="499"/>
      <c r="AM154" s="499"/>
      <c r="AN154" s="499"/>
      <c r="AO154" s="500"/>
      <c r="AP154" s="110"/>
      <c r="AQ154" s="110"/>
      <c r="AR154" s="110"/>
      <c r="AS154" s="110"/>
      <c r="AT154" s="110"/>
      <c r="AU154" s="110"/>
      <c r="AV154" s="110"/>
      <c r="AW154" s="110"/>
      <c r="AX154" s="110"/>
      <c r="AY154" s="110"/>
      <c r="AZ154" s="110"/>
      <c r="BA154" s="110"/>
      <c r="BB154" s="110"/>
      <c r="BC154" s="110"/>
      <c r="BD154" s="110"/>
      <c r="BE154" s="110"/>
      <c r="BF154" s="110"/>
      <c r="BG154" s="110"/>
      <c r="BH154" s="110"/>
      <c r="BI154" s="110"/>
      <c r="BJ154" s="110"/>
      <c r="BK154" s="110"/>
      <c r="BL154" s="110"/>
      <c r="BM154" s="110"/>
      <c r="BN154" s="110"/>
      <c r="BO154" s="110"/>
      <c r="BP154" s="110"/>
      <c r="BQ154" s="110"/>
      <c r="BR154" s="110"/>
      <c r="BS154" s="110"/>
      <c r="BT154" s="110"/>
      <c r="BU154" s="110"/>
      <c r="BV154" s="110"/>
      <c r="BW154" s="110"/>
      <c r="BX154" s="110"/>
      <c r="BY154" s="110"/>
      <c r="BZ154" s="110"/>
      <c r="CA154" s="110"/>
      <c r="DM154" s="14"/>
      <c r="DN154" s="14"/>
      <c r="DO154" s="36" t="s">
        <v>299</v>
      </c>
      <c r="DP154" s="20"/>
      <c r="DQ154" s="378" t="str">
        <f>IF(R96="","FALSE","TRUE")</f>
        <v>FALSE</v>
      </c>
      <c r="DS154" s="11">
        <f>IF(DQ154="TRUE",1,0)</f>
        <v>0</v>
      </c>
      <c r="DT154" s="2"/>
      <c r="DU154" s="28"/>
    </row>
    <row r="155" spans="1:125" ht="16.5" customHeight="1" x14ac:dyDescent="0.15">
      <c r="A155" s="361"/>
      <c r="B155" s="361"/>
      <c r="C155" s="85"/>
      <c r="D155" s="362"/>
      <c r="E155" s="362"/>
      <c r="F155" s="362"/>
      <c r="G155" s="362"/>
      <c r="H155" s="362"/>
      <c r="I155" s="362"/>
      <c r="J155" s="362"/>
      <c r="K155" s="363"/>
      <c r="L155" s="363"/>
      <c r="M155" s="21"/>
      <c r="N155" s="21"/>
      <c r="O155" s="21"/>
      <c r="P155" s="21"/>
      <c r="Q155" s="21"/>
      <c r="R155" s="21"/>
      <c r="S155" s="21"/>
      <c r="T155" s="21"/>
      <c r="U155" s="21"/>
      <c r="V155" s="21"/>
      <c r="W155" s="85"/>
      <c r="X155" s="85"/>
      <c r="Y155" s="85"/>
      <c r="Z155" s="85"/>
      <c r="AA155" s="85"/>
      <c r="AB155" s="85"/>
      <c r="AC155" s="85"/>
      <c r="AD155" s="85"/>
      <c r="AE155" s="85"/>
      <c r="AF155" s="85"/>
      <c r="AG155" s="85"/>
      <c r="AH155" s="85"/>
      <c r="AI155" s="85"/>
      <c r="AJ155" s="85"/>
      <c r="AK155" s="85"/>
      <c r="AL155" s="85"/>
      <c r="AM155" s="85"/>
      <c r="AN155" s="85"/>
      <c r="AO155" s="85"/>
      <c r="AP155" s="1"/>
      <c r="AQ155" s="1"/>
      <c r="AR155" s="1"/>
      <c r="AS155" s="1"/>
      <c r="AT155" s="1"/>
      <c r="AU155" s="1"/>
      <c r="AV155" s="1"/>
      <c r="AW155" s="1"/>
      <c r="AX155" s="1"/>
      <c r="AY155" s="1"/>
      <c r="AZ155" s="1"/>
      <c r="BA155" s="1"/>
      <c r="BB155" s="1"/>
      <c r="BC155" s="1"/>
      <c r="BD155" s="1"/>
      <c r="BE155" s="1"/>
      <c r="BF155" s="1"/>
      <c r="BG155" s="1"/>
      <c r="BH155" s="1"/>
      <c r="BI155" s="1"/>
      <c r="BJ155" s="1"/>
      <c r="BK155" s="1"/>
      <c r="BL155" s="1"/>
      <c r="BM155" s="1"/>
      <c r="BN155" s="1"/>
      <c r="BO155" s="1"/>
      <c r="BP155" s="1"/>
      <c r="BQ155" s="1"/>
      <c r="BR155" s="1"/>
      <c r="BS155" s="1"/>
      <c r="BT155" s="1"/>
      <c r="BU155" s="1"/>
      <c r="BV155" s="1"/>
      <c r="BW155" s="1"/>
      <c r="BX155" s="1"/>
      <c r="BY155" s="1"/>
      <c r="BZ155" s="1"/>
      <c r="CA155" s="1"/>
      <c r="DM155" s="12" t="s">
        <v>294</v>
      </c>
      <c r="DN155" s="126" t="s">
        <v>743</v>
      </c>
      <c r="DO155" s="15" t="s">
        <v>745</v>
      </c>
      <c r="DP155" s="20"/>
      <c r="DQ155" s="376" t="b">
        <v>0</v>
      </c>
      <c r="DS155" s="11">
        <f t="shared" si="9"/>
        <v>0</v>
      </c>
      <c r="DT155" s="17" t="str">
        <f>IF(AND(DS150=0,DS151=0),"No.15 契約の有無 未入力",IF(AND(DS150=1,SUM(DS155:DS161)=0),"No.16 委託内容未入力",IF(AND(DS150=1,DS161=1,V98=""),"No.16 その他内容未入力","")))</f>
        <v>No.15 契約の有無 未入力</v>
      </c>
      <c r="DU155" s="80" t="s">
        <v>744</v>
      </c>
    </row>
    <row r="156" spans="1:125" ht="16.5" customHeight="1" thickBot="1" x14ac:dyDescent="0.2">
      <c r="A156" s="254"/>
      <c r="B156" s="254"/>
      <c r="C156" s="254"/>
      <c r="D156" s="254"/>
      <c r="E156" s="254"/>
      <c r="F156" s="254"/>
      <c r="G156" s="254"/>
      <c r="H156" s="254"/>
      <c r="I156" s="254"/>
      <c r="J156" s="254"/>
      <c r="K156" s="254"/>
      <c r="L156" s="254"/>
      <c r="M156" s="254"/>
      <c r="N156" s="254"/>
      <c r="O156" s="254"/>
      <c r="P156" s="254"/>
      <c r="Q156" s="254"/>
      <c r="R156" s="254"/>
      <c r="S156" s="254"/>
      <c r="T156" s="254"/>
      <c r="U156" s="254"/>
      <c r="V156" s="254"/>
      <c r="W156" s="254"/>
      <c r="X156" s="254"/>
      <c r="Y156" s="254"/>
      <c r="Z156" s="254"/>
      <c r="AA156" s="254"/>
      <c r="AB156" s="254"/>
      <c r="AC156" s="254"/>
      <c r="AD156" s="254"/>
      <c r="AE156" s="254"/>
      <c r="AF156" s="254"/>
      <c r="AG156" s="254"/>
      <c r="AH156" s="254"/>
      <c r="AI156" s="254"/>
      <c r="AJ156" s="254"/>
      <c r="AK156" s="254"/>
      <c r="AL156" s="254"/>
      <c r="AM156" s="254"/>
      <c r="AN156" s="254"/>
      <c r="AO156" s="254"/>
      <c r="DM156" s="13"/>
      <c r="DN156" s="13"/>
      <c r="DO156" s="15" t="s">
        <v>746</v>
      </c>
      <c r="DP156" s="20"/>
      <c r="DQ156" s="376" t="b">
        <v>0</v>
      </c>
      <c r="DS156" s="11">
        <f t="shared" si="9"/>
        <v>0</v>
      </c>
      <c r="DT156" s="17" t="str">
        <f>IF(AND(DS151=1,SUM(DS155:DS161)&gt;=1),"No.16・17選択矛盾","")</f>
        <v/>
      </c>
      <c r="DU156" s="80" t="s">
        <v>744</v>
      </c>
    </row>
    <row r="157" spans="1:125" ht="16.5" customHeight="1" x14ac:dyDescent="0.15">
      <c r="A157" s="630" t="s">
        <v>62</v>
      </c>
      <c r="B157" s="631"/>
      <c r="C157" s="358" t="s">
        <v>840</v>
      </c>
      <c r="D157" s="359"/>
      <c r="E157" s="359"/>
      <c r="F157" s="359"/>
      <c r="G157" s="359"/>
      <c r="H157" s="359"/>
      <c r="I157" s="359"/>
      <c r="J157" s="359"/>
      <c r="K157" s="359"/>
      <c r="L157" s="359"/>
      <c r="M157" s="359"/>
      <c r="N157" s="359"/>
      <c r="O157" s="359"/>
      <c r="P157" s="359" t="s">
        <v>95</v>
      </c>
      <c r="Q157" s="359"/>
      <c r="R157" s="359"/>
      <c r="S157" s="359"/>
      <c r="T157" s="700"/>
      <c r="U157" s="700"/>
      <c r="V157" s="700"/>
      <c r="W157" s="700"/>
      <c r="X157" s="700"/>
      <c r="Y157" s="700"/>
      <c r="Z157" s="700"/>
      <c r="AA157" s="700"/>
      <c r="AB157" s="359" t="s">
        <v>9</v>
      </c>
      <c r="AC157" s="359"/>
      <c r="AD157" s="359"/>
      <c r="AE157" s="359"/>
      <c r="AF157" s="359"/>
      <c r="AG157" s="359"/>
      <c r="AH157" s="359"/>
      <c r="AI157" s="359"/>
      <c r="AJ157" s="359"/>
      <c r="AK157" s="359"/>
      <c r="AL157" s="359"/>
      <c r="AM157" s="359"/>
      <c r="AN157" s="359"/>
      <c r="AO157" s="360"/>
      <c r="AP157" s="1"/>
      <c r="AQ157" s="1"/>
      <c r="AR157" s="1"/>
      <c r="AS157" s="1"/>
      <c r="AT157" s="1"/>
      <c r="AU157" s="1"/>
      <c r="AV157" s="1"/>
      <c r="AW157" s="1"/>
      <c r="AX157" s="1"/>
      <c r="AY157" s="1"/>
      <c r="AZ157" s="1"/>
      <c r="BA157" s="1"/>
      <c r="BB157" s="1"/>
      <c r="BC157" s="1"/>
      <c r="BD157" s="1"/>
      <c r="BE157" s="1"/>
      <c r="BF157" s="1"/>
      <c r="BG157" s="1"/>
      <c r="BH157" s="1"/>
      <c r="BI157" s="1"/>
      <c r="BJ157" s="1"/>
      <c r="BK157" s="1"/>
      <c r="BL157" s="1"/>
      <c r="BM157" s="1"/>
      <c r="BN157" s="1"/>
      <c r="BO157" s="1"/>
      <c r="BP157" s="1"/>
      <c r="BQ157" s="1"/>
      <c r="BR157" s="1"/>
      <c r="BS157" s="1"/>
      <c r="BT157" s="1"/>
      <c r="BU157" s="1"/>
      <c r="BV157" s="1"/>
      <c r="BW157" s="1"/>
      <c r="BX157" s="1"/>
      <c r="BY157" s="1"/>
      <c r="BZ157" s="1"/>
      <c r="CA157" s="1"/>
      <c r="DM157" s="13"/>
      <c r="DN157" s="13"/>
      <c r="DO157" s="15" t="s">
        <v>747</v>
      </c>
      <c r="DP157" s="20"/>
      <c r="DQ157" s="376" t="b">
        <v>0</v>
      </c>
      <c r="DS157" s="11">
        <f t="shared" si="9"/>
        <v>0</v>
      </c>
      <c r="DT157" s="17"/>
      <c r="DU157" s="80"/>
    </row>
    <row r="158" spans="1:125" ht="16.5" customHeight="1" x14ac:dyDescent="0.15">
      <c r="A158" s="632"/>
      <c r="B158" s="633"/>
      <c r="C158" s="288"/>
      <c r="D158" s="567" t="s">
        <v>92</v>
      </c>
      <c r="E158" s="568"/>
      <c r="F158" s="568"/>
      <c r="G158" s="568"/>
      <c r="H158" s="568"/>
      <c r="I158" s="568"/>
      <c r="J158" s="568"/>
      <c r="K158" s="568"/>
      <c r="L158" s="658"/>
      <c r="M158" s="567" t="s">
        <v>68</v>
      </c>
      <c r="N158" s="568"/>
      <c r="O158" s="568"/>
      <c r="P158" s="568"/>
      <c r="Q158" s="568"/>
      <c r="R158" s="819" t="s">
        <v>86</v>
      </c>
      <c r="S158" s="568"/>
      <c r="T158" s="568"/>
      <c r="U158" s="568"/>
      <c r="V158" s="658"/>
      <c r="W158" s="658" t="s">
        <v>69</v>
      </c>
      <c r="X158" s="574"/>
      <c r="Y158" s="574"/>
      <c r="Z158" s="574"/>
      <c r="AA158" s="574"/>
      <c r="AB158" s="574"/>
      <c r="AC158" s="574"/>
      <c r="AD158" s="574"/>
      <c r="AE158" s="574"/>
      <c r="AF158" s="567" t="s">
        <v>68</v>
      </c>
      <c r="AG158" s="568"/>
      <c r="AH158" s="568"/>
      <c r="AI158" s="568"/>
      <c r="AJ158" s="946"/>
      <c r="AK158" s="573" t="s">
        <v>86</v>
      </c>
      <c r="AL158" s="574"/>
      <c r="AM158" s="574"/>
      <c r="AN158" s="574"/>
      <c r="AO158" s="575"/>
      <c r="AP158" s="106"/>
      <c r="AQ158" s="106"/>
      <c r="AR158" s="106"/>
      <c r="AS158" s="106"/>
      <c r="AT158" s="106"/>
      <c r="AU158" s="106"/>
      <c r="AV158" s="106"/>
      <c r="AW158" s="106"/>
      <c r="AX158" s="106"/>
      <c r="AY158" s="106"/>
      <c r="AZ158" s="106"/>
      <c r="BA158" s="106"/>
      <c r="BB158" s="106"/>
      <c r="BC158" s="106"/>
      <c r="BD158" s="106"/>
      <c r="BE158" s="106"/>
      <c r="BF158" s="106"/>
      <c r="BG158" s="106"/>
      <c r="BH158" s="106"/>
      <c r="BI158" s="106"/>
      <c r="BJ158" s="106"/>
      <c r="BK158" s="106"/>
      <c r="BL158" s="106"/>
      <c r="BM158" s="106"/>
      <c r="BN158" s="106"/>
      <c r="BO158" s="106"/>
      <c r="BP158" s="106"/>
      <c r="BQ158" s="106"/>
      <c r="BR158" s="106"/>
      <c r="BS158" s="106"/>
      <c r="BT158" s="106"/>
      <c r="BU158" s="106"/>
      <c r="BV158" s="106"/>
      <c r="BW158" s="106"/>
      <c r="BX158" s="106"/>
      <c r="BY158" s="106"/>
      <c r="BZ158" s="106"/>
      <c r="CA158" s="106"/>
      <c r="DM158" s="13"/>
      <c r="DN158" s="13"/>
      <c r="DO158" s="15" t="s">
        <v>692</v>
      </c>
      <c r="DP158" s="20"/>
      <c r="DQ158" s="376" t="b">
        <v>0</v>
      </c>
      <c r="DS158" s="11">
        <f t="shared" si="9"/>
        <v>0</v>
      </c>
      <c r="DT158" s="17"/>
      <c r="DU158" s="80"/>
    </row>
    <row r="159" spans="1:125" ht="16.5" customHeight="1" x14ac:dyDescent="0.15">
      <c r="A159" s="632"/>
      <c r="B159" s="633"/>
      <c r="C159" s="288"/>
      <c r="D159" s="664" t="s">
        <v>70</v>
      </c>
      <c r="E159" s="551"/>
      <c r="F159" s="551"/>
      <c r="G159" s="551"/>
      <c r="H159" s="551"/>
      <c r="I159" s="551"/>
      <c r="J159" s="551"/>
      <c r="K159" s="551" t="s">
        <v>820</v>
      </c>
      <c r="L159" s="552"/>
      <c r="M159" s="671"/>
      <c r="N159" s="603"/>
      <c r="O159" s="603"/>
      <c r="P159" s="603"/>
      <c r="Q159" s="603"/>
      <c r="R159" s="602"/>
      <c r="S159" s="603"/>
      <c r="T159" s="603"/>
      <c r="U159" s="603"/>
      <c r="V159" s="604"/>
      <c r="W159" s="820" t="s">
        <v>71</v>
      </c>
      <c r="X159" s="820"/>
      <c r="Y159" s="820"/>
      <c r="Z159" s="820"/>
      <c r="AA159" s="820"/>
      <c r="AB159" s="820"/>
      <c r="AC159" s="820"/>
      <c r="AD159" s="551" t="s">
        <v>82</v>
      </c>
      <c r="AE159" s="552"/>
      <c r="AF159" s="734"/>
      <c r="AG159" s="589"/>
      <c r="AH159" s="589"/>
      <c r="AI159" s="589"/>
      <c r="AJ159" s="983"/>
      <c r="AK159" s="576"/>
      <c r="AL159" s="577"/>
      <c r="AM159" s="577"/>
      <c r="AN159" s="577"/>
      <c r="AO159" s="578"/>
      <c r="AP159" s="6"/>
      <c r="AQ159" s="6"/>
      <c r="AR159" s="6"/>
      <c r="AS159" s="6"/>
      <c r="AT159" s="6"/>
      <c r="AU159" s="6"/>
      <c r="AV159" s="6"/>
      <c r="AW159" s="6"/>
      <c r="AX159" s="6"/>
      <c r="AY159" s="6"/>
      <c r="AZ159" s="6"/>
      <c r="BA159" s="6"/>
      <c r="BB159" s="6"/>
      <c r="BC159" s="6"/>
      <c r="BD159" s="6"/>
      <c r="BE159" s="6"/>
      <c r="BF159" s="6"/>
      <c r="BG159" s="6"/>
      <c r="BH159" s="6"/>
      <c r="BI159" s="6"/>
      <c r="BJ159" s="6"/>
      <c r="BK159" s="6"/>
      <c r="BL159" s="6"/>
      <c r="BM159" s="6"/>
      <c r="BN159" s="6"/>
      <c r="BO159" s="6"/>
      <c r="BP159" s="6"/>
      <c r="BQ159" s="6"/>
      <c r="BR159" s="6"/>
      <c r="BS159" s="6"/>
      <c r="BT159" s="6"/>
      <c r="BU159" s="6"/>
      <c r="BV159" s="6"/>
      <c r="BW159" s="6"/>
      <c r="BX159" s="6"/>
      <c r="BY159" s="6"/>
      <c r="BZ159" s="6"/>
      <c r="CA159" s="6"/>
      <c r="DM159" s="13"/>
      <c r="DN159" s="13"/>
      <c r="DO159" s="15" t="s">
        <v>693</v>
      </c>
      <c r="DP159" s="20"/>
      <c r="DQ159" s="376" t="b">
        <v>0</v>
      </c>
      <c r="DS159" s="11">
        <f t="shared" si="9"/>
        <v>0</v>
      </c>
      <c r="DT159" s="17"/>
      <c r="DU159" s="80"/>
    </row>
    <row r="160" spans="1:125" ht="16.5" customHeight="1" x14ac:dyDescent="0.15">
      <c r="A160" s="632"/>
      <c r="B160" s="633"/>
      <c r="C160" s="288"/>
      <c r="D160" s="665" t="s">
        <v>72</v>
      </c>
      <c r="E160" s="536"/>
      <c r="F160" s="536"/>
      <c r="G160" s="536"/>
      <c r="H160" s="536"/>
      <c r="I160" s="536"/>
      <c r="J160" s="536"/>
      <c r="K160" s="600" t="s">
        <v>93</v>
      </c>
      <c r="L160" s="659"/>
      <c r="M160" s="579"/>
      <c r="N160" s="580"/>
      <c r="O160" s="580"/>
      <c r="P160" s="580"/>
      <c r="Q160" s="580"/>
      <c r="R160" s="581"/>
      <c r="S160" s="580"/>
      <c r="T160" s="580"/>
      <c r="U160" s="580"/>
      <c r="V160" s="590"/>
      <c r="W160" s="600" t="s">
        <v>74</v>
      </c>
      <c r="X160" s="600"/>
      <c r="Y160" s="600"/>
      <c r="Z160" s="600"/>
      <c r="AA160" s="600"/>
      <c r="AB160" s="600"/>
      <c r="AC160" s="600"/>
      <c r="AD160" s="536" t="s">
        <v>82</v>
      </c>
      <c r="AE160" s="537"/>
      <c r="AF160" s="851"/>
      <c r="AG160" s="852"/>
      <c r="AH160" s="852"/>
      <c r="AI160" s="852"/>
      <c r="AJ160" s="853"/>
      <c r="AK160" s="581"/>
      <c r="AL160" s="580"/>
      <c r="AM160" s="580"/>
      <c r="AN160" s="580"/>
      <c r="AO160" s="582"/>
      <c r="AP160" s="123"/>
      <c r="AQ160" s="123"/>
      <c r="AR160" s="123"/>
      <c r="AS160" s="123"/>
      <c r="AT160" s="123"/>
      <c r="AU160" s="123"/>
      <c r="AV160" s="123"/>
      <c r="AW160" s="123"/>
      <c r="AX160" s="123"/>
      <c r="AY160" s="123"/>
      <c r="AZ160" s="123"/>
      <c r="BA160" s="123"/>
      <c r="BB160" s="123"/>
      <c r="BC160" s="123"/>
      <c r="BD160" s="123"/>
      <c r="BE160" s="123"/>
      <c r="BF160" s="123"/>
      <c r="BG160" s="123"/>
      <c r="BH160" s="123"/>
      <c r="BI160" s="123"/>
      <c r="BJ160" s="123"/>
      <c r="BK160" s="123"/>
      <c r="BL160" s="123"/>
      <c r="BM160" s="123"/>
      <c r="BN160" s="123"/>
      <c r="BO160" s="123"/>
      <c r="BP160" s="123"/>
      <c r="BQ160" s="123"/>
      <c r="BR160" s="123"/>
      <c r="BS160" s="123"/>
      <c r="BT160" s="123"/>
      <c r="BU160" s="123"/>
      <c r="BV160" s="123"/>
      <c r="BW160" s="123"/>
      <c r="BX160" s="123"/>
      <c r="BY160" s="123"/>
      <c r="BZ160" s="123"/>
      <c r="CA160" s="123"/>
      <c r="DM160" s="13"/>
      <c r="DN160" s="13"/>
      <c r="DO160" s="15" t="s">
        <v>694</v>
      </c>
      <c r="DP160" s="20"/>
      <c r="DQ160" s="376" t="b">
        <v>0</v>
      </c>
      <c r="DS160" s="11">
        <f t="shared" si="9"/>
        <v>0</v>
      </c>
      <c r="DT160" s="17"/>
      <c r="DU160" s="80"/>
    </row>
    <row r="161" spans="1:125" ht="16.5" customHeight="1" x14ac:dyDescent="0.15">
      <c r="A161" s="632"/>
      <c r="B161" s="633"/>
      <c r="C161" s="288"/>
      <c r="D161" s="665" t="s">
        <v>75</v>
      </c>
      <c r="E161" s="536"/>
      <c r="F161" s="536"/>
      <c r="G161" s="536"/>
      <c r="H161" s="536"/>
      <c r="I161" s="536"/>
      <c r="J161" s="536"/>
      <c r="K161" s="600" t="s">
        <v>93</v>
      </c>
      <c r="L161" s="659"/>
      <c r="M161" s="579"/>
      <c r="N161" s="580"/>
      <c r="O161" s="580"/>
      <c r="P161" s="580"/>
      <c r="Q161" s="580"/>
      <c r="R161" s="581"/>
      <c r="S161" s="580"/>
      <c r="T161" s="580"/>
      <c r="U161" s="580"/>
      <c r="V161" s="590"/>
      <c r="W161" s="600" t="s">
        <v>126</v>
      </c>
      <c r="X161" s="600"/>
      <c r="Y161" s="600"/>
      <c r="Z161" s="600"/>
      <c r="AA161" s="600"/>
      <c r="AB161" s="600"/>
      <c r="AC161" s="600"/>
      <c r="AD161" s="536" t="s">
        <v>93</v>
      </c>
      <c r="AE161" s="537"/>
      <c r="AF161" s="851"/>
      <c r="AG161" s="852"/>
      <c r="AH161" s="852"/>
      <c r="AI161" s="852"/>
      <c r="AJ161" s="853"/>
      <c r="AK161" s="581"/>
      <c r="AL161" s="580"/>
      <c r="AM161" s="580"/>
      <c r="AN161" s="580"/>
      <c r="AO161" s="582"/>
      <c r="AP161" s="123"/>
      <c r="AQ161" s="123"/>
      <c r="AR161" s="123"/>
      <c r="AS161" s="123"/>
      <c r="AT161" s="123"/>
      <c r="AU161" s="123"/>
      <c r="AV161" s="123"/>
      <c r="AW161" s="123"/>
      <c r="AX161" s="123"/>
      <c r="AY161" s="123"/>
      <c r="AZ161" s="123"/>
      <c r="BA161" s="123"/>
      <c r="BB161" s="123"/>
      <c r="BC161" s="123"/>
      <c r="BD161" s="123"/>
      <c r="BE161" s="123"/>
      <c r="BF161" s="123"/>
      <c r="BG161" s="123"/>
      <c r="BH161" s="123"/>
      <c r="BI161" s="123"/>
      <c r="BJ161" s="123"/>
      <c r="BK161" s="123"/>
      <c r="BL161" s="123"/>
      <c r="BM161" s="123"/>
      <c r="BN161" s="123"/>
      <c r="BO161" s="123"/>
      <c r="BP161" s="123"/>
      <c r="BQ161" s="123"/>
      <c r="BR161" s="123"/>
      <c r="BS161" s="123"/>
      <c r="BT161" s="123"/>
      <c r="BU161" s="123"/>
      <c r="BV161" s="123"/>
      <c r="BW161" s="123"/>
      <c r="BX161" s="123"/>
      <c r="BY161" s="123"/>
      <c r="BZ161" s="123"/>
      <c r="CA161" s="123"/>
      <c r="DM161" s="13"/>
      <c r="DN161" s="13"/>
      <c r="DO161" s="15" t="s">
        <v>695</v>
      </c>
      <c r="DP161" s="20"/>
      <c r="DQ161" s="376" t="b">
        <v>0</v>
      </c>
      <c r="DS161" s="11">
        <f>IF(DQ161=TRUE,1,0)</f>
        <v>0</v>
      </c>
      <c r="DT161" s="17"/>
      <c r="DU161" s="80"/>
    </row>
    <row r="162" spans="1:125" ht="16.5" customHeight="1" x14ac:dyDescent="0.15">
      <c r="A162" s="632"/>
      <c r="B162" s="633"/>
      <c r="C162" s="288"/>
      <c r="D162" s="665" t="s">
        <v>78</v>
      </c>
      <c r="E162" s="536"/>
      <c r="F162" s="536"/>
      <c r="G162" s="536"/>
      <c r="H162" s="536"/>
      <c r="I162" s="536"/>
      <c r="J162" s="536"/>
      <c r="K162" s="600" t="s">
        <v>93</v>
      </c>
      <c r="L162" s="659"/>
      <c r="M162" s="579"/>
      <c r="N162" s="580"/>
      <c r="O162" s="580"/>
      <c r="P162" s="580"/>
      <c r="Q162" s="580"/>
      <c r="R162" s="581"/>
      <c r="S162" s="580"/>
      <c r="T162" s="580"/>
      <c r="U162" s="580"/>
      <c r="V162" s="590"/>
      <c r="W162" s="600" t="s">
        <v>83</v>
      </c>
      <c r="X162" s="600"/>
      <c r="Y162" s="600"/>
      <c r="Z162" s="600"/>
      <c r="AA162" s="600"/>
      <c r="AB162" s="600"/>
      <c r="AC162" s="600"/>
      <c r="AD162" s="536" t="s">
        <v>94</v>
      </c>
      <c r="AE162" s="537"/>
      <c r="AF162" s="851"/>
      <c r="AG162" s="852"/>
      <c r="AH162" s="852"/>
      <c r="AI162" s="852"/>
      <c r="AJ162" s="853"/>
      <c r="AK162" s="581"/>
      <c r="AL162" s="580"/>
      <c r="AM162" s="580" t="s">
        <v>77</v>
      </c>
      <c r="AN162" s="580"/>
      <c r="AO162" s="582"/>
      <c r="AP162" s="123"/>
      <c r="AQ162" s="123"/>
      <c r="AR162" s="123"/>
      <c r="AS162" s="123"/>
      <c r="AT162" s="123"/>
      <c r="AU162" s="123"/>
      <c r="AV162" s="123"/>
      <c r="AW162" s="123"/>
      <c r="AX162" s="123"/>
      <c r="AY162" s="123"/>
      <c r="AZ162" s="123"/>
      <c r="BA162" s="123"/>
      <c r="BB162" s="123"/>
      <c r="BC162" s="123"/>
      <c r="BD162" s="123"/>
      <c r="BE162" s="123"/>
      <c r="BF162" s="123"/>
      <c r="BG162" s="123"/>
      <c r="BH162" s="123"/>
      <c r="BI162" s="123"/>
      <c r="BJ162" s="123"/>
      <c r="BK162" s="123"/>
      <c r="BL162" s="123"/>
      <c r="BM162" s="123"/>
      <c r="BN162" s="123"/>
      <c r="BO162" s="123"/>
      <c r="BP162" s="123"/>
      <c r="BQ162" s="123"/>
      <c r="BR162" s="123"/>
      <c r="BS162" s="123"/>
      <c r="BT162" s="123"/>
      <c r="BU162" s="123"/>
      <c r="BV162" s="123"/>
      <c r="BW162" s="123"/>
      <c r="BX162" s="123"/>
      <c r="BY162" s="123"/>
      <c r="BZ162" s="123"/>
      <c r="CA162" s="123"/>
      <c r="DM162" s="12" t="s">
        <v>300</v>
      </c>
      <c r="DN162" s="12" t="s">
        <v>301</v>
      </c>
      <c r="DO162" s="39" t="s">
        <v>302</v>
      </c>
      <c r="DP162" s="38" t="s">
        <v>270</v>
      </c>
      <c r="DQ162" s="376" t="b">
        <v>0</v>
      </c>
      <c r="DS162" s="11">
        <f t="shared" ref="DS162:DS167" si="10">IF(DQ162=TRUE,1,0)</f>
        <v>0</v>
      </c>
      <c r="DT162" s="15" t="str">
        <f>IF(AND(DS162=0,DS163=0),"No.17 ﾏﾆｭｱﾙ未入力",IF(AND(DS164=0,DS165=0),"No.17 連絡網未入力",IF(AND(DS166=0,DS167=0),"No.17 供給体制未入力","")))</f>
        <v>No.17 ﾏﾆｭｱﾙ未入力</v>
      </c>
      <c r="DU162" s="80" t="s">
        <v>641</v>
      </c>
    </row>
    <row r="163" spans="1:125" ht="16.5" customHeight="1" x14ac:dyDescent="0.15">
      <c r="A163" s="632"/>
      <c r="B163" s="633"/>
      <c r="C163" s="288"/>
      <c r="D163" s="665" t="s">
        <v>80</v>
      </c>
      <c r="E163" s="536"/>
      <c r="F163" s="536"/>
      <c r="G163" s="536"/>
      <c r="H163" s="536"/>
      <c r="I163" s="536"/>
      <c r="J163" s="536"/>
      <c r="K163" s="600" t="s">
        <v>93</v>
      </c>
      <c r="L163" s="659"/>
      <c r="M163" s="579"/>
      <c r="N163" s="580"/>
      <c r="O163" s="580"/>
      <c r="P163" s="580"/>
      <c r="Q163" s="580"/>
      <c r="R163" s="581"/>
      <c r="S163" s="580"/>
      <c r="T163" s="580"/>
      <c r="U163" s="580"/>
      <c r="V163" s="590"/>
      <c r="W163" s="600" t="s">
        <v>236</v>
      </c>
      <c r="X163" s="600"/>
      <c r="Y163" s="600"/>
      <c r="Z163" s="600"/>
      <c r="AA163" s="600"/>
      <c r="AB163" s="600"/>
      <c r="AC163" s="600"/>
      <c r="AD163" s="536" t="s">
        <v>94</v>
      </c>
      <c r="AE163" s="537"/>
      <c r="AF163" s="851"/>
      <c r="AG163" s="852"/>
      <c r="AH163" s="852"/>
      <c r="AI163" s="852"/>
      <c r="AJ163" s="853"/>
      <c r="AK163" s="581"/>
      <c r="AL163" s="580"/>
      <c r="AM163" s="580"/>
      <c r="AN163" s="580"/>
      <c r="AO163" s="582"/>
      <c r="AP163" s="123"/>
      <c r="AQ163" s="123"/>
      <c r="AR163" s="123"/>
      <c r="AS163" s="123"/>
      <c r="AT163" s="123"/>
      <c r="AU163" s="123"/>
      <c r="AV163" s="123"/>
      <c r="AW163" s="123"/>
      <c r="AX163" s="123"/>
      <c r="AY163" s="123"/>
      <c r="AZ163" s="123"/>
      <c r="BA163" s="123"/>
      <c r="BB163" s="123"/>
      <c r="BC163" s="123"/>
      <c r="BD163" s="123"/>
      <c r="BE163" s="123"/>
      <c r="BF163" s="123"/>
      <c r="BG163" s="123"/>
      <c r="BH163" s="123"/>
      <c r="BI163" s="123"/>
      <c r="BJ163" s="123"/>
      <c r="BK163" s="123"/>
      <c r="BL163" s="123"/>
      <c r="BM163" s="123"/>
      <c r="BN163" s="123"/>
      <c r="BO163" s="123"/>
      <c r="BP163" s="123"/>
      <c r="BQ163" s="123"/>
      <c r="BR163" s="123"/>
      <c r="BS163" s="123"/>
      <c r="BT163" s="123"/>
      <c r="BU163" s="123"/>
      <c r="BV163" s="123"/>
      <c r="BW163" s="123"/>
      <c r="BX163" s="123"/>
      <c r="BY163" s="123"/>
      <c r="BZ163" s="123"/>
      <c r="CA163" s="123"/>
      <c r="DM163" s="13"/>
      <c r="DN163" s="13"/>
      <c r="DO163" s="2"/>
      <c r="DP163" s="38" t="s">
        <v>297</v>
      </c>
      <c r="DQ163" s="376" t="b">
        <v>0</v>
      </c>
      <c r="DS163" s="11">
        <f t="shared" si="10"/>
        <v>0</v>
      </c>
      <c r="DT163" s="17" t="str">
        <f>IF(AND(DS162=1,DS163=1),"No.17 いずれか選択矛盾",IF(AND(DS164=1,DS165=1),"No.17 いずれか選択矛盾",IF(AND(DS166=1,DS167=1),"No.17 いずれか選択矛盾","")))</f>
        <v/>
      </c>
      <c r="DU163" s="80" t="s">
        <v>641</v>
      </c>
    </row>
    <row r="164" spans="1:125" ht="16.5" customHeight="1" x14ac:dyDescent="0.15">
      <c r="A164" s="632"/>
      <c r="B164" s="633"/>
      <c r="C164" s="288"/>
      <c r="D164" s="665" t="s">
        <v>162</v>
      </c>
      <c r="E164" s="536"/>
      <c r="F164" s="536"/>
      <c r="G164" s="536"/>
      <c r="H164" s="536"/>
      <c r="I164" s="536"/>
      <c r="J164" s="536"/>
      <c r="K164" s="600" t="s">
        <v>821</v>
      </c>
      <c r="L164" s="659"/>
      <c r="M164" s="678"/>
      <c r="N164" s="592"/>
      <c r="O164" s="592"/>
      <c r="P164" s="592"/>
      <c r="Q164" s="592"/>
      <c r="R164" s="591"/>
      <c r="S164" s="592"/>
      <c r="T164" s="592"/>
      <c r="U164" s="592"/>
      <c r="V164" s="593"/>
      <c r="W164" s="601" t="s">
        <v>85</v>
      </c>
      <c r="X164" s="601"/>
      <c r="Y164" s="601"/>
      <c r="Z164" s="601"/>
      <c r="AA164" s="601"/>
      <c r="AB164" s="601"/>
      <c r="AC164" s="601"/>
      <c r="AD164" s="686" t="s">
        <v>94</v>
      </c>
      <c r="AE164" s="687"/>
      <c r="AF164" s="980" t="s">
        <v>77</v>
      </c>
      <c r="AG164" s="981"/>
      <c r="AH164" s="981"/>
      <c r="AI164" s="981"/>
      <c r="AJ164" s="982"/>
      <c r="AK164" s="682"/>
      <c r="AL164" s="681"/>
      <c r="AM164" s="681" t="s">
        <v>77</v>
      </c>
      <c r="AN164" s="681"/>
      <c r="AO164" s="683"/>
      <c r="AP164" s="123"/>
      <c r="AQ164" s="123"/>
      <c r="AR164" s="123"/>
      <c r="AS164" s="123"/>
      <c r="AT164" s="123"/>
      <c r="AU164" s="123"/>
      <c r="AV164" s="123"/>
      <c r="AW164" s="123"/>
      <c r="AX164" s="123"/>
      <c r="AY164" s="123"/>
      <c r="AZ164" s="123"/>
      <c r="BA164" s="123"/>
      <c r="BB164" s="123"/>
      <c r="BC164" s="123"/>
      <c r="BD164" s="123"/>
      <c r="BE164" s="123"/>
      <c r="BF164" s="123"/>
      <c r="BG164" s="123"/>
      <c r="BH164" s="123"/>
      <c r="BI164" s="123"/>
      <c r="BJ164" s="123"/>
      <c r="BK164" s="123"/>
      <c r="BL164" s="123"/>
      <c r="BM164" s="123"/>
      <c r="BN164" s="123"/>
      <c r="BO164" s="123"/>
      <c r="BP164" s="123"/>
      <c r="BQ164" s="123"/>
      <c r="BR164" s="123"/>
      <c r="BS164" s="123"/>
      <c r="BT164" s="123"/>
      <c r="BU164" s="123"/>
      <c r="BV164" s="123"/>
      <c r="BW164" s="123"/>
      <c r="BX164" s="123"/>
      <c r="BY164" s="123"/>
      <c r="BZ164" s="123"/>
      <c r="CA164" s="123"/>
      <c r="DM164" s="13"/>
      <c r="DN164" s="13"/>
      <c r="DO164" s="39" t="s">
        <v>136</v>
      </c>
      <c r="DP164" s="38" t="s">
        <v>270</v>
      </c>
      <c r="DQ164" s="376" t="b">
        <v>0</v>
      </c>
      <c r="DS164" s="11">
        <f t="shared" si="10"/>
        <v>0</v>
      </c>
      <c r="DT164" s="17"/>
      <c r="DU164" s="80"/>
    </row>
    <row r="165" spans="1:125" ht="16.5" customHeight="1" x14ac:dyDescent="0.15">
      <c r="A165" s="632"/>
      <c r="B165" s="633"/>
      <c r="C165" s="288"/>
      <c r="D165" s="665" t="s">
        <v>163</v>
      </c>
      <c r="E165" s="536"/>
      <c r="F165" s="536"/>
      <c r="G165" s="536"/>
      <c r="H165" s="536"/>
      <c r="I165" s="536"/>
      <c r="J165" s="536"/>
      <c r="K165" s="600" t="s">
        <v>82</v>
      </c>
      <c r="L165" s="659"/>
      <c r="M165" s="597"/>
      <c r="N165" s="595"/>
      <c r="O165" s="595"/>
      <c r="P165" s="595"/>
      <c r="Q165" s="595"/>
      <c r="R165" s="594"/>
      <c r="S165" s="595"/>
      <c r="T165" s="595"/>
      <c r="U165" s="595"/>
      <c r="V165" s="596"/>
      <c r="W165" s="492"/>
      <c r="X165" s="493"/>
      <c r="Y165" s="493"/>
      <c r="Z165" s="493"/>
      <c r="AA165" s="493"/>
      <c r="AB165" s="493"/>
      <c r="AC165" s="493"/>
      <c r="AD165" s="493"/>
      <c r="AE165" s="493"/>
      <c r="AF165" s="493"/>
      <c r="AG165" s="493"/>
      <c r="AH165" s="493"/>
      <c r="AI165" s="493"/>
      <c r="AJ165" s="493"/>
      <c r="AK165" s="493"/>
      <c r="AL165" s="493"/>
      <c r="AM165" s="493"/>
      <c r="AN165" s="493"/>
      <c r="AO165" s="494"/>
      <c r="AP165" s="110"/>
      <c r="AQ165" s="110"/>
      <c r="AR165" s="110"/>
      <c r="AS165" s="110"/>
      <c r="AT165" s="110"/>
      <c r="AU165" s="110"/>
      <c r="AV165" s="110"/>
      <c r="AW165" s="110"/>
      <c r="AX165" s="110"/>
      <c r="AY165" s="110"/>
      <c r="AZ165" s="110"/>
      <c r="BA165" s="110"/>
      <c r="BB165" s="110"/>
      <c r="BC165" s="110"/>
      <c r="BD165" s="110"/>
      <c r="BE165" s="110"/>
      <c r="BF165" s="110"/>
      <c r="BG165" s="110"/>
      <c r="BH165" s="110"/>
      <c r="BI165" s="110"/>
      <c r="BJ165" s="110"/>
      <c r="BK165" s="110"/>
      <c r="BL165" s="110"/>
      <c r="BM165" s="110"/>
      <c r="BN165" s="110"/>
      <c r="BO165" s="110"/>
      <c r="BP165" s="110"/>
      <c r="BQ165" s="110"/>
      <c r="BR165" s="110"/>
      <c r="BS165" s="110"/>
      <c r="BT165" s="110"/>
      <c r="BU165" s="110"/>
      <c r="BV165" s="110"/>
      <c r="BW165" s="110"/>
      <c r="BX165" s="110"/>
      <c r="BY165" s="110"/>
      <c r="BZ165" s="110"/>
      <c r="CA165" s="110"/>
      <c r="DM165" s="13"/>
      <c r="DN165" s="13"/>
      <c r="DO165" s="2"/>
      <c r="DP165" s="38" t="s">
        <v>297</v>
      </c>
      <c r="DQ165" s="376" t="b">
        <v>0</v>
      </c>
      <c r="DS165" s="11">
        <f t="shared" si="10"/>
        <v>0</v>
      </c>
      <c r="DT165" s="17"/>
      <c r="DU165" s="80"/>
    </row>
    <row r="166" spans="1:125" ht="16.5" customHeight="1" x14ac:dyDescent="0.15">
      <c r="A166" s="632"/>
      <c r="B166" s="633"/>
      <c r="C166" s="288"/>
      <c r="D166" s="665" t="s">
        <v>164</v>
      </c>
      <c r="E166" s="536"/>
      <c r="F166" s="536"/>
      <c r="G166" s="536"/>
      <c r="H166" s="536"/>
      <c r="I166" s="536"/>
      <c r="J166" s="536"/>
      <c r="K166" s="600" t="s">
        <v>82</v>
      </c>
      <c r="L166" s="659"/>
      <c r="M166" s="597"/>
      <c r="N166" s="595"/>
      <c r="O166" s="595"/>
      <c r="P166" s="595"/>
      <c r="Q166" s="595"/>
      <c r="R166" s="594"/>
      <c r="S166" s="595"/>
      <c r="T166" s="595"/>
      <c r="U166" s="595"/>
      <c r="V166" s="596"/>
      <c r="W166" s="495"/>
      <c r="X166" s="496"/>
      <c r="Y166" s="496"/>
      <c r="Z166" s="496"/>
      <c r="AA166" s="496"/>
      <c r="AB166" s="496"/>
      <c r="AC166" s="496"/>
      <c r="AD166" s="496"/>
      <c r="AE166" s="496"/>
      <c r="AF166" s="496"/>
      <c r="AG166" s="496"/>
      <c r="AH166" s="496"/>
      <c r="AI166" s="496"/>
      <c r="AJ166" s="496"/>
      <c r="AK166" s="496"/>
      <c r="AL166" s="496"/>
      <c r="AM166" s="496"/>
      <c r="AN166" s="496"/>
      <c r="AO166" s="497"/>
      <c r="AP166" s="110"/>
      <c r="AQ166" s="110"/>
      <c r="AR166" s="110"/>
      <c r="AS166" s="110"/>
      <c r="AT166" s="110"/>
      <c r="AU166" s="110"/>
      <c r="AV166" s="110"/>
      <c r="AW166" s="110"/>
      <c r="AX166" s="110"/>
      <c r="AY166" s="110"/>
      <c r="AZ166" s="110"/>
      <c r="BA166" s="110"/>
      <c r="BB166" s="110"/>
      <c r="BC166" s="110"/>
      <c r="BD166" s="110"/>
      <c r="BE166" s="110"/>
      <c r="BF166" s="110"/>
      <c r="BG166" s="110"/>
      <c r="BH166" s="110"/>
      <c r="BI166" s="110"/>
      <c r="BJ166" s="110"/>
      <c r="BK166" s="110"/>
      <c r="BL166" s="110"/>
      <c r="BM166" s="110"/>
      <c r="BN166" s="110"/>
      <c r="BO166" s="110"/>
      <c r="BP166" s="110"/>
      <c r="BQ166" s="110"/>
      <c r="BR166" s="110"/>
      <c r="BS166" s="110"/>
      <c r="BT166" s="110"/>
      <c r="BU166" s="110"/>
      <c r="BV166" s="110"/>
      <c r="BW166" s="110"/>
      <c r="BX166" s="110"/>
      <c r="BY166" s="110"/>
      <c r="BZ166" s="110"/>
      <c r="CA166" s="110"/>
      <c r="DM166" s="13"/>
      <c r="DN166" s="13"/>
      <c r="DO166" s="39" t="s">
        <v>303</v>
      </c>
      <c r="DP166" s="38" t="s">
        <v>270</v>
      </c>
      <c r="DQ166" s="376" t="b">
        <v>0</v>
      </c>
      <c r="DS166" s="11">
        <f t="shared" si="10"/>
        <v>0</v>
      </c>
      <c r="DT166" s="17"/>
      <c r="DU166" s="80"/>
    </row>
    <row r="167" spans="1:125" ht="16.5" customHeight="1" thickBot="1" x14ac:dyDescent="0.2">
      <c r="A167" s="634"/>
      <c r="B167" s="635"/>
      <c r="C167" s="290"/>
      <c r="D167" s="672" t="s">
        <v>165</v>
      </c>
      <c r="E167" s="673"/>
      <c r="F167" s="673"/>
      <c r="G167" s="673"/>
      <c r="H167" s="673"/>
      <c r="I167" s="673"/>
      <c r="J167" s="673"/>
      <c r="K167" s="662" t="s">
        <v>82</v>
      </c>
      <c r="L167" s="663"/>
      <c r="M167" s="598"/>
      <c r="N167" s="599"/>
      <c r="O167" s="599"/>
      <c r="P167" s="599"/>
      <c r="Q167" s="599"/>
      <c r="R167" s="684"/>
      <c r="S167" s="599"/>
      <c r="T167" s="599"/>
      <c r="U167" s="599"/>
      <c r="V167" s="685"/>
      <c r="W167" s="498"/>
      <c r="X167" s="499"/>
      <c r="Y167" s="499"/>
      <c r="Z167" s="499"/>
      <c r="AA167" s="499"/>
      <c r="AB167" s="499"/>
      <c r="AC167" s="499"/>
      <c r="AD167" s="499"/>
      <c r="AE167" s="499"/>
      <c r="AF167" s="499"/>
      <c r="AG167" s="499"/>
      <c r="AH167" s="499"/>
      <c r="AI167" s="499"/>
      <c r="AJ167" s="499"/>
      <c r="AK167" s="499"/>
      <c r="AL167" s="499"/>
      <c r="AM167" s="499"/>
      <c r="AN167" s="499"/>
      <c r="AO167" s="500"/>
      <c r="AP167" s="110"/>
      <c r="AQ167" s="110"/>
      <c r="AR167" s="110"/>
      <c r="AS167" s="110"/>
      <c r="AT167" s="110"/>
      <c r="AU167" s="110"/>
      <c r="AV167" s="110"/>
      <c r="AW167" s="110"/>
      <c r="AX167" s="110"/>
      <c r="AY167" s="110"/>
      <c r="AZ167" s="110"/>
      <c r="BA167" s="110"/>
      <c r="BB167" s="110"/>
      <c r="BC167" s="110"/>
      <c r="BD167" s="110"/>
      <c r="BE167" s="110"/>
      <c r="BF167" s="110"/>
      <c r="BG167" s="110"/>
      <c r="BH167" s="110"/>
      <c r="BI167" s="110"/>
      <c r="BJ167" s="110"/>
      <c r="BK167" s="110"/>
      <c r="BL167" s="110"/>
      <c r="BM167" s="110"/>
      <c r="BN167" s="110"/>
      <c r="BO167" s="110"/>
      <c r="BP167" s="110"/>
      <c r="BQ167" s="110"/>
      <c r="BR167" s="110"/>
      <c r="BS167" s="110"/>
      <c r="BT167" s="110"/>
      <c r="BU167" s="110"/>
      <c r="BV167" s="110"/>
      <c r="BW167" s="110"/>
      <c r="BX167" s="110"/>
      <c r="BY167" s="110"/>
      <c r="BZ167" s="110"/>
      <c r="CA167" s="110"/>
      <c r="DM167" s="14"/>
      <c r="DN167" s="14"/>
      <c r="DO167" s="2"/>
      <c r="DP167" s="38" t="s">
        <v>297</v>
      </c>
      <c r="DQ167" s="376" t="b">
        <v>0</v>
      </c>
      <c r="DS167" s="11">
        <f t="shared" si="10"/>
        <v>0</v>
      </c>
      <c r="DT167" s="2"/>
      <c r="DU167" s="28"/>
    </row>
    <row r="168" spans="1:125" ht="16.5" customHeight="1" x14ac:dyDescent="0.15">
      <c r="A168" s="254"/>
      <c r="B168" s="254"/>
      <c r="C168" s="254"/>
      <c r="D168" s="254"/>
      <c r="E168" s="254"/>
      <c r="F168" s="254"/>
      <c r="G168" s="254"/>
      <c r="H168" s="254"/>
      <c r="I168" s="254"/>
      <c r="J168" s="254"/>
      <c r="K168" s="254"/>
      <c r="L168" s="254"/>
      <c r="M168" s="254"/>
      <c r="N168" s="254"/>
      <c r="O168" s="254"/>
      <c r="P168" s="254"/>
      <c r="Q168" s="254"/>
      <c r="R168" s="254"/>
      <c r="S168" s="254"/>
      <c r="T168" s="254"/>
      <c r="U168" s="254"/>
      <c r="V168" s="254"/>
      <c r="W168" s="254"/>
      <c r="X168" s="254"/>
      <c r="Y168" s="254"/>
      <c r="Z168" s="254"/>
      <c r="AA168" s="254"/>
      <c r="AB168" s="254"/>
      <c r="AC168" s="254"/>
      <c r="AD168" s="254"/>
      <c r="AE168" s="254"/>
      <c r="AF168" s="254"/>
      <c r="AG168" s="254"/>
      <c r="AH168" s="254"/>
      <c r="AI168" s="254"/>
      <c r="AJ168" s="254"/>
      <c r="AK168" s="254"/>
      <c r="AL168" s="254"/>
      <c r="AM168" s="254"/>
      <c r="AN168" s="254"/>
      <c r="AO168" s="254"/>
      <c r="DM168" s="12" t="s">
        <v>304</v>
      </c>
      <c r="DN168" s="12" t="s">
        <v>305</v>
      </c>
      <c r="DO168" s="12" t="s">
        <v>139</v>
      </c>
      <c r="DP168" s="38" t="s">
        <v>270</v>
      </c>
      <c r="DQ168" s="376" t="b">
        <v>0</v>
      </c>
      <c r="DS168" s="11">
        <f t="shared" si="9"/>
        <v>0</v>
      </c>
      <c r="DT168" s="15" t="str">
        <f>IF(AND(DS168=0,DS169=0),"No.18 水（調理用）未入力",IF(AND(DS168=1,DS169=1),"No.18 水（調理用）選択矛盾",""))</f>
        <v>No.18 水（調理用）未入力</v>
      </c>
      <c r="DU168" s="80" t="s">
        <v>641</v>
      </c>
    </row>
    <row r="169" spans="1:125" ht="16.5" customHeight="1" thickBot="1" x14ac:dyDescent="0.2">
      <c r="A169" s="254"/>
      <c r="B169" s="254"/>
      <c r="C169" s="254"/>
      <c r="D169" s="254"/>
      <c r="E169" s="254"/>
      <c r="F169" s="254"/>
      <c r="G169" s="254"/>
      <c r="H169" s="254"/>
      <c r="I169" s="254"/>
      <c r="J169" s="254"/>
      <c r="K169" s="254"/>
      <c r="L169" s="254"/>
      <c r="M169" s="254"/>
      <c r="N169" s="254"/>
      <c r="O169" s="254"/>
      <c r="P169" s="254"/>
      <c r="Q169" s="254"/>
      <c r="R169" s="254"/>
      <c r="S169" s="254"/>
      <c r="T169" s="254"/>
      <c r="U169" s="254"/>
      <c r="V169" s="254"/>
      <c r="W169" s="254"/>
      <c r="X169" s="254"/>
      <c r="Y169" s="254"/>
      <c r="Z169" s="254"/>
      <c r="AA169" s="254"/>
      <c r="AB169" s="254"/>
      <c r="AC169" s="254"/>
      <c r="AD169" s="254"/>
      <c r="AE169" s="254"/>
      <c r="AF169" s="254"/>
      <c r="AG169" s="254"/>
      <c r="AH169" s="254"/>
      <c r="AI169" s="254"/>
      <c r="AJ169" s="254"/>
      <c r="AK169" s="254"/>
      <c r="AL169" s="254"/>
      <c r="AM169" s="254"/>
      <c r="AN169" s="254"/>
      <c r="AO169" s="254"/>
      <c r="DM169" s="13"/>
      <c r="DN169" s="13"/>
      <c r="DO169" s="14"/>
      <c r="DP169" s="38" t="s">
        <v>297</v>
      </c>
      <c r="DQ169" s="376" t="b">
        <v>0</v>
      </c>
      <c r="DS169" s="11">
        <f t="shared" si="9"/>
        <v>0</v>
      </c>
      <c r="DT169" s="2"/>
      <c r="DU169" s="28"/>
    </row>
    <row r="170" spans="1:125" ht="16.5" customHeight="1" x14ac:dyDescent="0.15">
      <c r="A170" s="630" t="s">
        <v>62</v>
      </c>
      <c r="B170" s="631"/>
      <c r="C170" s="358" t="s">
        <v>840</v>
      </c>
      <c r="D170" s="359"/>
      <c r="E170" s="359"/>
      <c r="F170" s="359"/>
      <c r="G170" s="359"/>
      <c r="H170" s="359"/>
      <c r="I170" s="359"/>
      <c r="J170" s="359"/>
      <c r="K170" s="359"/>
      <c r="L170" s="359"/>
      <c r="M170" s="359"/>
      <c r="N170" s="359"/>
      <c r="O170" s="359"/>
      <c r="P170" s="359" t="s">
        <v>95</v>
      </c>
      <c r="Q170" s="359"/>
      <c r="R170" s="359"/>
      <c r="S170" s="359"/>
      <c r="T170" s="700"/>
      <c r="U170" s="700"/>
      <c r="V170" s="700"/>
      <c r="W170" s="700"/>
      <c r="X170" s="700"/>
      <c r="Y170" s="700"/>
      <c r="Z170" s="700"/>
      <c r="AA170" s="700"/>
      <c r="AB170" s="359" t="s">
        <v>9</v>
      </c>
      <c r="AC170" s="359"/>
      <c r="AD170" s="359"/>
      <c r="AE170" s="359"/>
      <c r="AF170" s="359"/>
      <c r="AG170" s="359"/>
      <c r="AH170" s="359"/>
      <c r="AI170" s="359"/>
      <c r="AJ170" s="359"/>
      <c r="AK170" s="359"/>
      <c r="AL170" s="359"/>
      <c r="AM170" s="359"/>
      <c r="AN170" s="359"/>
      <c r="AO170" s="360"/>
      <c r="AP170" s="1"/>
      <c r="AQ170" s="1"/>
      <c r="AR170" s="1"/>
      <c r="AS170" s="1"/>
      <c r="AT170" s="1"/>
      <c r="AU170" s="1"/>
      <c r="AV170" s="1"/>
      <c r="AW170" s="1"/>
      <c r="AX170" s="1"/>
      <c r="AY170" s="1"/>
      <c r="AZ170" s="1"/>
      <c r="BA170" s="1"/>
      <c r="BB170" s="1"/>
      <c r="BC170" s="1"/>
      <c r="BD170" s="1"/>
      <c r="BE170" s="1"/>
      <c r="BF170" s="1"/>
      <c r="BG170" s="1"/>
      <c r="BH170" s="1"/>
      <c r="BI170" s="1"/>
      <c r="BJ170" s="1"/>
      <c r="BK170" s="1"/>
      <c r="BL170" s="1"/>
      <c r="BM170" s="1"/>
      <c r="BN170" s="1"/>
      <c r="BO170" s="1"/>
      <c r="BP170" s="1"/>
      <c r="BQ170" s="1"/>
      <c r="BR170" s="1"/>
      <c r="BS170" s="1"/>
      <c r="BT170" s="1"/>
      <c r="BU170" s="1"/>
      <c r="BV170" s="1"/>
      <c r="BW170" s="1"/>
      <c r="BX170" s="1"/>
      <c r="BY170" s="1"/>
      <c r="BZ170" s="1"/>
      <c r="CA170" s="1"/>
      <c r="DM170" s="13"/>
      <c r="DN170" s="13"/>
      <c r="DO170" s="12" t="s">
        <v>141</v>
      </c>
      <c r="DP170" s="38" t="s">
        <v>270</v>
      </c>
      <c r="DQ170" s="376" t="b">
        <v>0</v>
      </c>
      <c r="DS170" s="11">
        <f t="shared" si="9"/>
        <v>0</v>
      </c>
      <c r="DT170" s="15" t="str">
        <f>IF(AND(DS170=0,DS171=0),"No.18 熱源未入力",IF(AND(DS170=1,DS171=1),"No.18 熱源選択矛盾",""))</f>
        <v>No.18 熱源未入力</v>
      </c>
      <c r="DU170" s="80" t="s">
        <v>641</v>
      </c>
    </row>
    <row r="171" spans="1:125" ht="16.5" customHeight="1" x14ac:dyDescent="0.15">
      <c r="A171" s="632"/>
      <c r="B171" s="633"/>
      <c r="C171" s="288"/>
      <c r="D171" s="567" t="s">
        <v>92</v>
      </c>
      <c r="E171" s="568"/>
      <c r="F171" s="568"/>
      <c r="G171" s="568"/>
      <c r="H171" s="568"/>
      <c r="I171" s="568"/>
      <c r="J171" s="568"/>
      <c r="K171" s="568"/>
      <c r="L171" s="658"/>
      <c r="M171" s="567" t="s">
        <v>68</v>
      </c>
      <c r="N171" s="568"/>
      <c r="O171" s="568"/>
      <c r="P171" s="568"/>
      <c r="Q171" s="568"/>
      <c r="R171" s="819" t="s">
        <v>86</v>
      </c>
      <c r="S171" s="568"/>
      <c r="T171" s="568"/>
      <c r="U171" s="568"/>
      <c r="V171" s="658"/>
      <c r="W171" s="658" t="s">
        <v>69</v>
      </c>
      <c r="X171" s="574"/>
      <c r="Y171" s="574"/>
      <c r="Z171" s="574"/>
      <c r="AA171" s="574"/>
      <c r="AB171" s="574"/>
      <c r="AC171" s="574"/>
      <c r="AD171" s="574"/>
      <c r="AE171" s="574"/>
      <c r="AF171" s="567" t="s">
        <v>68</v>
      </c>
      <c r="AG171" s="568"/>
      <c r="AH171" s="568"/>
      <c r="AI171" s="568"/>
      <c r="AJ171" s="946"/>
      <c r="AK171" s="573" t="s">
        <v>86</v>
      </c>
      <c r="AL171" s="574"/>
      <c r="AM171" s="574"/>
      <c r="AN171" s="574"/>
      <c r="AO171" s="575"/>
      <c r="AP171" s="106"/>
      <c r="AQ171" s="106"/>
      <c r="AR171" s="106"/>
      <c r="AS171" s="106"/>
      <c r="AT171" s="106"/>
      <c r="AU171" s="106"/>
      <c r="AV171" s="106"/>
      <c r="AW171" s="106"/>
      <c r="AX171" s="106"/>
      <c r="AY171" s="106"/>
      <c r="AZ171" s="106"/>
      <c r="BA171" s="106"/>
      <c r="BB171" s="106"/>
      <c r="BC171" s="106"/>
      <c r="BD171" s="106"/>
      <c r="BE171" s="106"/>
      <c r="BF171" s="106"/>
      <c r="BG171" s="106"/>
      <c r="BH171" s="106"/>
      <c r="BI171" s="106"/>
      <c r="BJ171" s="106"/>
      <c r="BK171" s="106"/>
      <c r="BL171" s="106"/>
      <c r="BM171" s="106"/>
      <c r="BN171" s="106"/>
      <c r="BO171" s="106"/>
      <c r="BP171" s="106"/>
      <c r="BQ171" s="106"/>
      <c r="BR171" s="106"/>
      <c r="BS171" s="106"/>
      <c r="BT171" s="106"/>
      <c r="BU171" s="106"/>
      <c r="BV171" s="106"/>
      <c r="BW171" s="106"/>
      <c r="BX171" s="106"/>
      <c r="BY171" s="106"/>
      <c r="BZ171" s="106"/>
      <c r="CA171" s="106"/>
      <c r="DM171" s="13"/>
      <c r="DN171" s="13"/>
      <c r="DO171" s="14"/>
      <c r="DP171" s="38" t="s">
        <v>297</v>
      </c>
      <c r="DQ171" s="376" t="b">
        <v>0</v>
      </c>
      <c r="DS171" s="11">
        <f t="shared" si="9"/>
        <v>0</v>
      </c>
      <c r="DT171" s="2"/>
      <c r="DU171" s="28"/>
    </row>
    <row r="172" spans="1:125" ht="16.5" customHeight="1" x14ac:dyDescent="0.15">
      <c r="A172" s="632"/>
      <c r="B172" s="633"/>
      <c r="C172" s="288"/>
      <c r="D172" s="664" t="s">
        <v>70</v>
      </c>
      <c r="E172" s="551"/>
      <c r="F172" s="551"/>
      <c r="G172" s="551"/>
      <c r="H172" s="551"/>
      <c r="I172" s="551"/>
      <c r="J172" s="551"/>
      <c r="K172" s="551" t="s">
        <v>820</v>
      </c>
      <c r="L172" s="552"/>
      <c r="M172" s="671"/>
      <c r="N172" s="603"/>
      <c r="O172" s="603"/>
      <c r="P172" s="603"/>
      <c r="Q172" s="603"/>
      <c r="R172" s="602"/>
      <c r="S172" s="603"/>
      <c r="T172" s="603"/>
      <c r="U172" s="603"/>
      <c r="V172" s="604"/>
      <c r="W172" s="820" t="s">
        <v>71</v>
      </c>
      <c r="X172" s="820"/>
      <c r="Y172" s="820"/>
      <c r="Z172" s="820"/>
      <c r="AA172" s="820"/>
      <c r="AB172" s="820"/>
      <c r="AC172" s="820"/>
      <c r="AD172" s="551" t="s">
        <v>82</v>
      </c>
      <c r="AE172" s="552"/>
      <c r="AF172" s="734"/>
      <c r="AG172" s="589"/>
      <c r="AH172" s="589"/>
      <c r="AI172" s="589"/>
      <c r="AJ172" s="983"/>
      <c r="AK172" s="576"/>
      <c r="AL172" s="577"/>
      <c r="AM172" s="577"/>
      <c r="AN172" s="577"/>
      <c r="AO172" s="578"/>
      <c r="AP172" s="6"/>
      <c r="AQ172" s="6"/>
      <c r="AR172" s="6"/>
      <c r="AS172" s="6"/>
      <c r="AT172" s="6"/>
      <c r="AU172" s="6"/>
      <c r="AV172" s="6"/>
      <c r="AW172" s="6"/>
      <c r="AX172" s="6"/>
      <c r="AY172" s="6"/>
      <c r="AZ172" s="6"/>
      <c r="BA172" s="6"/>
      <c r="BB172" s="6"/>
      <c r="BC172" s="6"/>
      <c r="BD172" s="6"/>
      <c r="BE172" s="6"/>
      <c r="BF172" s="6"/>
      <c r="BG172" s="6"/>
      <c r="BH172" s="6"/>
      <c r="BI172" s="6"/>
      <c r="BJ172" s="6"/>
      <c r="BK172" s="6"/>
      <c r="BL172" s="6"/>
      <c r="BM172" s="6"/>
      <c r="BN172" s="6"/>
      <c r="BO172" s="6"/>
      <c r="BP172" s="6"/>
      <c r="BQ172" s="6"/>
      <c r="BR172" s="6"/>
      <c r="BS172" s="6"/>
      <c r="BT172" s="6"/>
      <c r="BU172" s="6"/>
      <c r="BV172" s="6"/>
      <c r="BW172" s="6"/>
      <c r="BX172" s="6"/>
      <c r="BY172" s="6"/>
      <c r="BZ172" s="6"/>
      <c r="CA172" s="6"/>
      <c r="DM172" s="13"/>
      <c r="DN172" s="13"/>
      <c r="DO172" s="12" t="s">
        <v>142</v>
      </c>
      <c r="DP172" s="38" t="s">
        <v>270</v>
      </c>
      <c r="DQ172" s="376" t="b">
        <v>0</v>
      </c>
      <c r="DS172" s="11">
        <f t="shared" si="9"/>
        <v>0</v>
      </c>
      <c r="DT172" s="15" t="str">
        <f>IF(AND(DS172=0,DS173=0),"No.18 調理器具未入力",IF(AND(DS172=1,DS173=1),"No.18 調理器具選択矛盾",""))</f>
        <v>No.18 調理器具未入力</v>
      </c>
      <c r="DU172" s="80" t="s">
        <v>641</v>
      </c>
    </row>
    <row r="173" spans="1:125" ht="16.5" customHeight="1" x14ac:dyDescent="0.15">
      <c r="A173" s="632"/>
      <c r="B173" s="633"/>
      <c r="C173" s="288"/>
      <c r="D173" s="665" t="s">
        <v>72</v>
      </c>
      <c r="E173" s="536"/>
      <c r="F173" s="536"/>
      <c r="G173" s="536"/>
      <c r="H173" s="536"/>
      <c r="I173" s="536"/>
      <c r="J173" s="536"/>
      <c r="K173" s="600" t="s">
        <v>93</v>
      </c>
      <c r="L173" s="659"/>
      <c r="M173" s="579"/>
      <c r="N173" s="580"/>
      <c r="O173" s="580"/>
      <c r="P173" s="580"/>
      <c r="Q173" s="580"/>
      <c r="R173" s="581"/>
      <c r="S173" s="580"/>
      <c r="T173" s="580"/>
      <c r="U173" s="580"/>
      <c r="V173" s="590"/>
      <c r="W173" s="600" t="s">
        <v>74</v>
      </c>
      <c r="X173" s="600"/>
      <c r="Y173" s="600"/>
      <c r="Z173" s="600"/>
      <c r="AA173" s="600"/>
      <c r="AB173" s="600"/>
      <c r="AC173" s="600"/>
      <c r="AD173" s="536" t="s">
        <v>82</v>
      </c>
      <c r="AE173" s="537"/>
      <c r="AF173" s="851"/>
      <c r="AG173" s="852"/>
      <c r="AH173" s="852"/>
      <c r="AI173" s="852"/>
      <c r="AJ173" s="853"/>
      <c r="AK173" s="581"/>
      <c r="AL173" s="580"/>
      <c r="AM173" s="580"/>
      <c r="AN173" s="580"/>
      <c r="AO173" s="582"/>
      <c r="AP173" s="123"/>
      <c r="AQ173" s="123"/>
      <c r="AR173" s="123"/>
      <c r="AS173" s="123"/>
      <c r="AT173" s="123"/>
      <c r="AU173" s="123"/>
      <c r="AV173" s="123"/>
      <c r="AW173" s="123"/>
      <c r="AX173" s="123"/>
      <c r="AY173" s="123"/>
      <c r="AZ173" s="123"/>
      <c r="BA173" s="123"/>
      <c r="BB173" s="123"/>
      <c r="BC173" s="123"/>
      <c r="BD173" s="123"/>
      <c r="BE173" s="123"/>
      <c r="BF173" s="123"/>
      <c r="BG173" s="123"/>
      <c r="BH173" s="123"/>
      <c r="BI173" s="123"/>
      <c r="BJ173" s="123"/>
      <c r="BK173" s="123"/>
      <c r="BL173" s="123"/>
      <c r="BM173" s="123"/>
      <c r="BN173" s="123"/>
      <c r="BO173" s="123"/>
      <c r="BP173" s="123"/>
      <c r="BQ173" s="123"/>
      <c r="BR173" s="123"/>
      <c r="BS173" s="123"/>
      <c r="BT173" s="123"/>
      <c r="BU173" s="123"/>
      <c r="BV173" s="123"/>
      <c r="BW173" s="123"/>
      <c r="BX173" s="123"/>
      <c r="BY173" s="123"/>
      <c r="BZ173" s="123"/>
      <c r="CA173" s="123"/>
      <c r="DM173" s="13"/>
      <c r="DN173" s="13"/>
      <c r="DO173" s="14"/>
      <c r="DP173" s="38" t="s">
        <v>297</v>
      </c>
      <c r="DQ173" s="376" t="b">
        <v>0</v>
      </c>
      <c r="DS173" s="11">
        <f t="shared" si="9"/>
        <v>0</v>
      </c>
      <c r="DT173" s="2"/>
      <c r="DU173" s="28"/>
    </row>
    <row r="174" spans="1:125" ht="16.5" customHeight="1" x14ac:dyDescent="0.15">
      <c r="A174" s="632"/>
      <c r="B174" s="633"/>
      <c r="C174" s="288"/>
      <c r="D174" s="665" t="s">
        <v>75</v>
      </c>
      <c r="E174" s="536"/>
      <c r="F174" s="536"/>
      <c r="G174" s="536"/>
      <c r="H174" s="536"/>
      <c r="I174" s="536"/>
      <c r="J174" s="536"/>
      <c r="K174" s="600" t="s">
        <v>93</v>
      </c>
      <c r="L174" s="659"/>
      <c r="M174" s="579"/>
      <c r="N174" s="580"/>
      <c r="O174" s="580"/>
      <c r="P174" s="580"/>
      <c r="Q174" s="580"/>
      <c r="R174" s="581"/>
      <c r="S174" s="580"/>
      <c r="T174" s="580"/>
      <c r="U174" s="580"/>
      <c r="V174" s="590"/>
      <c r="W174" s="600" t="s">
        <v>126</v>
      </c>
      <c r="X174" s="600"/>
      <c r="Y174" s="600"/>
      <c r="Z174" s="600"/>
      <c r="AA174" s="600"/>
      <c r="AB174" s="600"/>
      <c r="AC174" s="600"/>
      <c r="AD174" s="536" t="s">
        <v>93</v>
      </c>
      <c r="AE174" s="537"/>
      <c r="AF174" s="851"/>
      <c r="AG174" s="852"/>
      <c r="AH174" s="852"/>
      <c r="AI174" s="852"/>
      <c r="AJ174" s="853"/>
      <c r="AK174" s="581"/>
      <c r="AL174" s="580"/>
      <c r="AM174" s="580"/>
      <c r="AN174" s="580"/>
      <c r="AO174" s="582"/>
      <c r="AP174" s="123"/>
      <c r="AQ174" s="123"/>
      <c r="AR174" s="123"/>
      <c r="AS174" s="123"/>
      <c r="AT174" s="123"/>
      <c r="AU174" s="123"/>
      <c r="AV174" s="123"/>
      <c r="AW174" s="123"/>
      <c r="AX174" s="123"/>
      <c r="AY174" s="123"/>
      <c r="AZ174" s="123"/>
      <c r="BA174" s="123"/>
      <c r="BB174" s="123"/>
      <c r="BC174" s="123"/>
      <c r="BD174" s="123"/>
      <c r="BE174" s="123"/>
      <c r="BF174" s="123"/>
      <c r="BG174" s="123"/>
      <c r="BH174" s="123"/>
      <c r="BI174" s="123"/>
      <c r="BJ174" s="123"/>
      <c r="BK174" s="123"/>
      <c r="BL174" s="123"/>
      <c r="BM174" s="123"/>
      <c r="BN174" s="123"/>
      <c r="BO174" s="123"/>
      <c r="BP174" s="123"/>
      <c r="BQ174" s="123"/>
      <c r="BR174" s="123"/>
      <c r="BS174" s="123"/>
      <c r="BT174" s="123"/>
      <c r="BU174" s="123"/>
      <c r="BV174" s="123"/>
      <c r="BW174" s="123"/>
      <c r="BX174" s="123"/>
      <c r="BY174" s="123"/>
      <c r="BZ174" s="123"/>
      <c r="CA174" s="123"/>
      <c r="DM174" s="13"/>
      <c r="DN174" s="13"/>
      <c r="DO174" s="12" t="s">
        <v>144</v>
      </c>
      <c r="DP174" s="38" t="s">
        <v>270</v>
      </c>
      <c r="DQ174" s="376" t="b">
        <v>0</v>
      </c>
      <c r="DS174" s="11">
        <f t="shared" si="9"/>
        <v>0</v>
      </c>
      <c r="DT174" s="15" t="str">
        <f>IF(AND(DS174=0,DS175=0),"No.18 食器等未入力",IF(AND(DS174=1,DS175=1),"No.18 食器等選択矛盾",""))</f>
        <v>No.18 食器等未入力</v>
      </c>
      <c r="DU174" s="80" t="s">
        <v>641</v>
      </c>
    </row>
    <row r="175" spans="1:125" ht="16.5" customHeight="1" x14ac:dyDescent="0.15">
      <c r="A175" s="632"/>
      <c r="B175" s="633"/>
      <c r="C175" s="288"/>
      <c r="D175" s="665" t="s">
        <v>78</v>
      </c>
      <c r="E175" s="536"/>
      <c r="F175" s="536"/>
      <c r="G175" s="536"/>
      <c r="H175" s="536"/>
      <c r="I175" s="536"/>
      <c r="J175" s="536"/>
      <c r="K175" s="600" t="s">
        <v>93</v>
      </c>
      <c r="L175" s="659"/>
      <c r="M175" s="579"/>
      <c r="N175" s="580"/>
      <c r="O175" s="580"/>
      <c r="P175" s="580"/>
      <c r="Q175" s="580"/>
      <c r="R175" s="581"/>
      <c r="S175" s="580"/>
      <c r="T175" s="580"/>
      <c r="U175" s="580"/>
      <c r="V175" s="590"/>
      <c r="W175" s="600" t="s">
        <v>83</v>
      </c>
      <c r="X175" s="600"/>
      <c r="Y175" s="600"/>
      <c r="Z175" s="600"/>
      <c r="AA175" s="600"/>
      <c r="AB175" s="600"/>
      <c r="AC175" s="600"/>
      <c r="AD175" s="536" t="s">
        <v>94</v>
      </c>
      <c r="AE175" s="537"/>
      <c r="AF175" s="851"/>
      <c r="AG175" s="852"/>
      <c r="AH175" s="852"/>
      <c r="AI175" s="852"/>
      <c r="AJ175" s="853"/>
      <c r="AK175" s="581"/>
      <c r="AL175" s="580"/>
      <c r="AM175" s="580" t="s">
        <v>77</v>
      </c>
      <c r="AN175" s="580"/>
      <c r="AO175" s="582"/>
      <c r="AP175" s="123"/>
      <c r="AQ175" s="123"/>
      <c r="AR175" s="123"/>
      <c r="AS175" s="123"/>
      <c r="AT175" s="123"/>
      <c r="AU175" s="123"/>
      <c r="AV175" s="123"/>
      <c r="AW175" s="123"/>
      <c r="AX175" s="123"/>
      <c r="AY175" s="123"/>
      <c r="AZ175" s="123"/>
      <c r="BA175" s="123"/>
      <c r="BB175" s="123"/>
      <c r="BC175" s="123"/>
      <c r="BD175" s="123"/>
      <c r="BE175" s="123"/>
      <c r="BF175" s="123"/>
      <c r="BG175" s="123"/>
      <c r="BH175" s="123"/>
      <c r="BI175" s="123"/>
      <c r="BJ175" s="123"/>
      <c r="BK175" s="123"/>
      <c r="BL175" s="123"/>
      <c r="BM175" s="123"/>
      <c r="BN175" s="123"/>
      <c r="BO175" s="123"/>
      <c r="BP175" s="123"/>
      <c r="BQ175" s="123"/>
      <c r="BR175" s="123"/>
      <c r="BS175" s="123"/>
      <c r="BT175" s="123"/>
      <c r="BU175" s="123"/>
      <c r="BV175" s="123"/>
      <c r="BW175" s="123"/>
      <c r="BX175" s="123"/>
      <c r="BY175" s="123"/>
      <c r="BZ175" s="123"/>
      <c r="CA175" s="123"/>
      <c r="DM175" s="13"/>
      <c r="DN175" s="13"/>
      <c r="DO175" s="14"/>
      <c r="DP175" s="38" t="s">
        <v>297</v>
      </c>
      <c r="DQ175" s="376" t="b">
        <v>0</v>
      </c>
      <c r="DS175" s="11">
        <f t="shared" si="9"/>
        <v>0</v>
      </c>
      <c r="DT175" s="2"/>
      <c r="DU175" s="28"/>
    </row>
    <row r="176" spans="1:125" ht="16.5" customHeight="1" x14ac:dyDescent="0.15">
      <c r="A176" s="632"/>
      <c r="B176" s="633"/>
      <c r="C176" s="288"/>
      <c r="D176" s="665" t="s">
        <v>80</v>
      </c>
      <c r="E176" s="536"/>
      <c r="F176" s="536"/>
      <c r="G176" s="536"/>
      <c r="H176" s="536"/>
      <c r="I176" s="536"/>
      <c r="J176" s="536"/>
      <c r="K176" s="600" t="s">
        <v>93</v>
      </c>
      <c r="L176" s="659"/>
      <c r="M176" s="579"/>
      <c r="N176" s="580"/>
      <c r="O176" s="580"/>
      <c r="P176" s="580"/>
      <c r="Q176" s="580"/>
      <c r="R176" s="581"/>
      <c r="S176" s="580"/>
      <c r="T176" s="580"/>
      <c r="U176" s="580"/>
      <c r="V176" s="590"/>
      <c r="W176" s="600" t="s">
        <v>236</v>
      </c>
      <c r="X176" s="600"/>
      <c r="Y176" s="600"/>
      <c r="Z176" s="600"/>
      <c r="AA176" s="600"/>
      <c r="AB176" s="600"/>
      <c r="AC176" s="600"/>
      <c r="AD176" s="536" t="s">
        <v>94</v>
      </c>
      <c r="AE176" s="537"/>
      <c r="AF176" s="851"/>
      <c r="AG176" s="852"/>
      <c r="AH176" s="852"/>
      <c r="AI176" s="852"/>
      <c r="AJ176" s="853"/>
      <c r="AK176" s="581"/>
      <c r="AL176" s="580"/>
      <c r="AM176" s="580"/>
      <c r="AN176" s="580"/>
      <c r="AO176" s="582"/>
      <c r="AP176" s="123"/>
      <c r="AQ176" s="123"/>
      <c r="AR176" s="123"/>
      <c r="AS176" s="123"/>
      <c r="AT176" s="123"/>
      <c r="AU176" s="123"/>
      <c r="AV176" s="123"/>
      <c r="AW176" s="123"/>
      <c r="AX176" s="123"/>
      <c r="AY176" s="123"/>
      <c r="AZ176" s="123"/>
      <c r="BA176" s="123"/>
      <c r="BB176" s="123"/>
      <c r="BC176" s="123"/>
      <c r="BD176" s="123"/>
      <c r="BE176" s="123"/>
      <c r="BF176" s="123"/>
      <c r="BG176" s="123"/>
      <c r="BH176" s="123"/>
      <c r="BI176" s="123"/>
      <c r="BJ176" s="123"/>
      <c r="BK176" s="123"/>
      <c r="BL176" s="123"/>
      <c r="BM176" s="123"/>
      <c r="BN176" s="123"/>
      <c r="BO176" s="123"/>
      <c r="BP176" s="123"/>
      <c r="BQ176" s="123"/>
      <c r="BR176" s="123"/>
      <c r="BS176" s="123"/>
      <c r="BT176" s="123"/>
      <c r="BU176" s="123"/>
      <c r="BV176" s="123"/>
      <c r="BW176" s="123"/>
      <c r="BX176" s="123"/>
      <c r="BY176" s="123"/>
      <c r="BZ176" s="123"/>
      <c r="CA176" s="123"/>
      <c r="DM176" s="13"/>
      <c r="DN176" s="13"/>
      <c r="DO176" t="s">
        <v>306</v>
      </c>
      <c r="DP176" s="38" t="s">
        <v>270</v>
      </c>
      <c r="DQ176" s="376" t="b">
        <v>0</v>
      </c>
      <c r="DS176" s="11">
        <f t="shared" si="9"/>
        <v>0</v>
      </c>
      <c r="DT176" s="15" t="str">
        <f>IF(AND(DS176=0,DS177=0),"No.18 備蓄食品未入力",IF(AND(DS176=1,DS177=1),"No.18 備蓄食品選択矛盾",""))</f>
        <v>No.18 備蓄食品未入力</v>
      </c>
      <c r="DU176" s="80" t="s">
        <v>641</v>
      </c>
    </row>
    <row r="177" spans="1:125" ht="16.5" customHeight="1" x14ac:dyDescent="0.15">
      <c r="A177" s="632"/>
      <c r="B177" s="633"/>
      <c r="C177" s="288"/>
      <c r="D177" s="665" t="s">
        <v>162</v>
      </c>
      <c r="E177" s="536"/>
      <c r="F177" s="536"/>
      <c r="G177" s="536"/>
      <c r="H177" s="536"/>
      <c r="I177" s="536"/>
      <c r="J177" s="536"/>
      <c r="K177" s="600" t="s">
        <v>821</v>
      </c>
      <c r="L177" s="659"/>
      <c r="M177" s="678"/>
      <c r="N177" s="592"/>
      <c r="O177" s="592"/>
      <c r="P177" s="592"/>
      <c r="Q177" s="592"/>
      <c r="R177" s="591"/>
      <c r="S177" s="592"/>
      <c r="T177" s="592"/>
      <c r="U177" s="592"/>
      <c r="V177" s="593"/>
      <c r="W177" s="601" t="s">
        <v>85</v>
      </c>
      <c r="X177" s="601"/>
      <c r="Y177" s="601"/>
      <c r="Z177" s="601"/>
      <c r="AA177" s="601"/>
      <c r="AB177" s="601"/>
      <c r="AC177" s="601"/>
      <c r="AD177" s="686" t="s">
        <v>94</v>
      </c>
      <c r="AE177" s="687"/>
      <c r="AF177" s="980" t="s">
        <v>77</v>
      </c>
      <c r="AG177" s="981"/>
      <c r="AH177" s="981"/>
      <c r="AI177" s="981"/>
      <c r="AJ177" s="982"/>
      <c r="AK177" s="682"/>
      <c r="AL177" s="681"/>
      <c r="AM177" s="681" t="s">
        <v>77</v>
      </c>
      <c r="AN177" s="681"/>
      <c r="AO177" s="683"/>
      <c r="AP177" s="123"/>
      <c r="AQ177" s="123"/>
      <c r="AR177" s="123"/>
      <c r="AS177" s="123"/>
      <c r="AT177" s="123"/>
      <c r="AU177" s="123"/>
      <c r="AV177" s="123"/>
      <c r="AW177" s="123"/>
      <c r="AX177" s="123"/>
      <c r="AY177" s="123"/>
      <c r="AZ177" s="123"/>
      <c r="BA177" s="123"/>
      <c r="BB177" s="123"/>
      <c r="BC177" s="123"/>
      <c r="BD177" s="123"/>
      <c r="BE177" s="123"/>
      <c r="BF177" s="123"/>
      <c r="BG177" s="123"/>
      <c r="BH177" s="123"/>
      <c r="BI177" s="123"/>
      <c r="BJ177" s="123"/>
      <c r="BK177" s="123"/>
      <c r="BL177" s="123"/>
      <c r="BM177" s="123"/>
      <c r="BN177" s="123"/>
      <c r="BO177" s="123"/>
      <c r="BP177" s="123"/>
      <c r="BQ177" s="123"/>
      <c r="BR177" s="123"/>
      <c r="BS177" s="123"/>
      <c r="BT177" s="123"/>
      <c r="BU177" s="123"/>
      <c r="BV177" s="123"/>
      <c r="BW177" s="123"/>
      <c r="BX177" s="123"/>
      <c r="BY177" s="123"/>
      <c r="BZ177" s="123"/>
      <c r="CA177" s="123"/>
      <c r="DM177" s="13"/>
      <c r="DN177" s="13"/>
      <c r="DP177" s="38" t="s">
        <v>297</v>
      </c>
      <c r="DQ177" s="376" t="b">
        <v>0</v>
      </c>
      <c r="DS177" s="11">
        <f t="shared" si="9"/>
        <v>0</v>
      </c>
      <c r="DT177" s="2" t="str">
        <f>IF(AND(DQ176=TRUE,DQ177=TRUE),"No.19備蓄食品矛盾選択",IF(AND(DQ176=TRUE,OR(AK103="",AK104="")),"No.19備蓄食品食数・日数未入力",""))</f>
        <v/>
      </c>
      <c r="DU177" s="28"/>
    </row>
    <row r="178" spans="1:125" ht="16.5" customHeight="1" x14ac:dyDescent="0.15">
      <c r="A178" s="632"/>
      <c r="B178" s="633"/>
      <c r="C178" s="288"/>
      <c r="D178" s="665" t="s">
        <v>163</v>
      </c>
      <c r="E178" s="536"/>
      <c r="F178" s="536"/>
      <c r="G178" s="536"/>
      <c r="H178" s="536"/>
      <c r="I178" s="536"/>
      <c r="J178" s="536"/>
      <c r="K178" s="600" t="s">
        <v>82</v>
      </c>
      <c r="L178" s="659"/>
      <c r="M178" s="597"/>
      <c r="N178" s="595"/>
      <c r="O178" s="595"/>
      <c r="P178" s="595"/>
      <c r="Q178" s="595"/>
      <c r="R178" s="594"/>
      <c r="S178" s="595"/>
      <c r="T178" s="595"/>
      <c r="U178" s="595"/>
      <c r="V178" s="596"/>
      <c r="W178" s="492"/>
      <c r="X178" s="493"/>
      <c r="Y178" s="493"/>
      <c r="Z178" s="493"/>
      <c r="AA178" s="493"/>
      <c r="AB178" s="493"/>
      <c r="AC178" s="493"/>
      <c r="AD178" s="493"/>
      <c r="AE178" s="493"/>
      <c r="AF178" s="493"/>
      <c r="AG178" s="493"/>
      <c r="AH178" s="493"/>
      <c r="AI178" s="493"/>
      <c r="AJ178" s="493"/>
      <c r="AK178" s="493"/>
      <c r="AL178" s="493"/>
      <c r="AM178" s="493"/>
      <c r="AN178" s="493"/>
      <c r="AO178" s="494"/>
      <c r="AP178" s="110"/>
      <c r="AQ178" s="110"/>
      <c r="AR178" s="110"/>
      <c r="AS178" s="110"/>
      <c r="AT178" s="110"/>
      <c r="AU178" s="110"/>
      <c r="AV178" s="110"/>
      <c r="AW178" s="110"/>
      <c r="AX178" s="110"/>
      <c r="AY178" s="110"/>
      <c r="AZ178" s="110"/>
      <c r="BA178" s="110"/>
      <c r="BB178" s="110"/>
      <c r="BC178" s="110"/>
      <c r="BD178" s="110"/>
      <c r="BE178" s="110"/>
      <c r="BF178" s="110"/>
      <c r="BG178" s="110"/>
      <c r="BH178" s="110"/>
      <c r="BI178" s="110"/>
      <c r="BJ178" s="110"/>
      <c r="BK178" s="110"/>
      <c r="BL178" s="110"/>
      <c r="BM178" s="110"/>
      <c r="BN178" s="110"/>
      <c r="BO178" s="110"/>
      <c r="BP178" s="110"/>
      <c r="BQ178" s="110"/>
      <c r="BR178" s="110"/>
      <c r="BS178" s="110"/>
      <c r="BT178" s="110"/>
      <c r="BU178" s="110"/>
      <c r="BV178" s="110"/>
      <c r="BW178" s="110"/>
      <c r="BX178" s="110"/>
      <c r="BY178" s="110"/>
      <c r="BZ178" s="110"/>
      <c r="CA178" s="110"/>
      <c r="DM178" s="13"/>
      <c r="DN178" s="13"/>
      <c r="DO178" s="12" t="s">
        <v>143</v>
      </c>
      <c r="DP178" s="38" t="s">
        <v>270</v>
      </c>
      <c r="DQ178" s="376" t="b">
        <v>0</v>
      </c>
      <c r="DS178" s="11">
        <f t="shared" si="9"/>
        <v>0</v>
      </c>
      <c r="DT178" s="15" t="str">
        <f>IF(AND(DS178=0,DS179=0),"No.18 非常献立未入力",IF(AND(DS178=1,DS179=1),"No.18 非常献立選択矛盾",""))</f>
        <v>No.18 非常献立未入力</v>
      </c>
      <c r="DU178" s="80" t="s">
        <v>641</v>
      </c>
    </row>
    <row r="179" spans="1:125" ht="16.5" customHeight="1" x14ac:dyDescent="0.15">
      <c r="A179" s="632"/>
      <c r="B179" s="633"/>
      <c r="C179" s="288"/>
      <c r="D179" s="665" t="s">
        <v>164</v>
      </c>
      <c r="E179" s="536"/>
      <c r="F179" s="536"/>
      <c r="G179" s="536"/>
      <c r="H179" s="536"/>
      <c r="I179" s="536"/>
      <c r="J179" s="536"/>
      <c r="K179" s="600" t="s">
        <v>82</v>
      </c>
      <c r="L179" s="659"/>
      <c r="M179" s="597"/>
      <c r="N179" s="595"/>
      <c r="O179" s="595"/>
      <c r="P179" s="595"/>
      <c r="Q179" s="595"/>
      <c r="R179" s="594"/>
      <c r="S179" s="595"/>
      <c r="T179" s="595"/>
      <c r="U179" s="595"/>
      <c r="V179" s="596"/>
      <c r="W179" s="495"/>
      <c r="X179" s="496"/>
      <c r="Y179" s="496"/>
      <c r="Z179" s="496"/>
      <c r="AA179" s="496"/>
      <c r="AB179" s="496"/>
      <c r="AC179" s="496"/>
      <c r="AD179" s="496"/>
      <c r="AE179" s="496"/>
      <c r="AF179" s="496"/>
      <c r="AG179" s="496"/>
      <c r="AH179" s="496"/>
      <c r="AI179" s="496"/>
      <c r="AJ179" s="496"/>
      <c r="AK179" s="496"/>
      <c r="AL179" s="496"/>
      <c r="AM179" s="496"/>
      <c r="AN179" s="496"/>
      <c r="AO179" s="497"/>
      <c r="AP179" s="110"/>
      <c r="AQ179" s="110"/>
      <c r="AR179" s="110"/>
      <c r="AS179" s="110"/>
      <c r="AT179" s="110"/>
      <c r="AU179" s="110"/>
      <c r="AV179" s="110"/>
      <c r="AW179" s="110"/>
      <c r="AX179" s="110"/>
      <c r="AY179" s="110"/>
      <c r="AZ179" s="110"/>
      <c r="BA179" s="110"/>
      <c r="BB179" s="110"/>
      <c r="BC179" s="110"/>
      <c r="BD179" s="110"/>
      <c r="BE179" s="110"/>
      <c r="BF179" s="110"/>
      <c r="BG179" s="110"/>
      <c r="BH179" s="110"/>
      <c r="BI179" s="110"/>
      <c r="BJ179" s="110"/>
      <c r="BK179" s="110"/>
      <c r="BL179" s="110"/>
      <c r="BM179" s="110"/>
      <c r="BN179" s="110"/>
      <c r="BO179" s="110"/>
      <c r="BP179" s="110"/>
      <c r="BQ179" s="110"/>
      <c r="BR179" s="110"/>
      <c r="BS179" s="110"/>
      <c r="BT179" s="110"/>
      <c r="BU179" s="110"/>
      <c r="BV179" s="110"/>
      <c r="BW179" s="110"/>
      <c r="BX179" s="110"/>
      <c r="BY179" s="110"/>
      <c r="BZ179" s="110"/>
      <c r="CA179" s="110"/>
      <c r="DM179" s="13"/>
      <c r="DN179" s="13"/>
      <c r="DO179" s="14"/>
      <c r="DP179" s="38" t="s">
        <v>297</v>
      </c>
      <c r="DQ179" s="376" t="b">
        <v>0</v>
      </c>
      <c r="DS179" s="11">
        <f t="shared" si="9"/>
        <v>0</v>
      </c>
      <c r="DT179" s="2"/>
      <c r="DU179" s="28"/>
    </row>
    <row r="180" spans="1:125" ht="16.5" customHeight="1" thickBot="1" x14ac:dyDescent="0.2">
      <c r="A180" s="634"/>
      <c r="B180" s="635"/>
      <c r="C180" s="290"/>
      <c r="D180" s="672" t="s">
        <v>165</v>
      </c>
      <c r="E180" s="673"/>
      <c r="F180" s="673"/>
      <c r="G180" s="673"/>
      <c r="H180" s="673"/>
      <c r="I180" s="673"/>
      <c r="J180" s="673"/>
      <c r="K180" s="662" t="s">
        <v>82</v>
      </c>
      <c r="L180" s="663"/>
      <c r="M180" s="598"/>
      <c r="N180" s="599"/>
      <c r="O180" s="599"/>
      <c r="P180" s="599"/>
      <c r="Q180" s="599"/>
      <c r="R180" s="684"/>
      <c r="S180" s="599"/>
      <c r="T180" s="599"/>
      <c r="U180" s="599"/>
      <c r="V180" s="685"/>
      <c r="W180" s="498"/>
      <c r="X180" s="499"/>
      <c r="Y180" s="499"/>
      <c r="Z180" s="499"/>
      <c r="AA180" s="499"/>
      <c r="AB180" s="499"/>
      <c r="AC180" s="499"/>
      <c r="AD180" s="499"/>
      <c r="AE180" s="499"/>
      <c r="AF180" s="499"/>
      <c r="AG180" s="499"/>
      <c r="AH180" s="499"/>
      <c r="AI180" s="499"/>
      <c r="AJ180" s="499"/>
      <c r="AK180" s="499"/>
      <c r="AL180" s="499"/>
      <c r="AM180" s="499"/>
      <c r="AN180" s="499"/>
      <c r="AO180" s="500"/>
      <c r="AP180" s="110"/>
      <c r="AQ180" s="110"/>
      <c r="AR180" s="110"/>
      <c r="AS180" s="110"/>
      <c r="AT180" s="110"/>
      <c r="AU180" s="110"/>
      <c r="AV180" s="110"/>
      <c r="AW180" s="110"/>
      <c r="AX180" s="110"/>
      <c r="AY180" s="110"/>
      <c r="AZ180" s="110"/>
      <c r="BA180" s="110"/>
      <c r="BB180" s="110"/>
      <c r="BC180" s="110"/>
      <c r="BD180" s="110"/>
      <c r="BE180" s="110"/>
      <c r="BF180" s="110"/>
      <c r="BG180" s="110"/>
      <c r="BH180" s="110"/>
      <c r="BI180" s="110"/>
      <c r="BJ180" s="110"/>
      <c r="BK180" s="110"/>
      <c r="BL180" s="110"/>
      <c r="BM180" s="110"/>
      <c r="BN180" s="110"/>
      <c r="BO180" s="110"/>
      <c r="BP180" s="110"/>
      <c r="BQ180" s="110"/>
      <c r="BR180" s="110"/>
      <c r="BS180" s="110"/>
      <c r="BT180" s="110"/>
      <c r="BU180" s="110"/>
      <c r="BV180" s="110"/>
      <c r="BW180" s="110"/>
      <c r="BX180" s="110"/>
      <c r="BY180" s="110"/>
      <c r="BZ180" s="110"/>
      <c r="CA180" s="110"/>
      <c r="DM180" s="13"/>
      <c r="DN180" s="13"/>
      <c r="DO180" s="12" t="s">
        <v>145</v>
      </c>
      <c r="DP180" s="38" t="s">
        <v>270</v>
      </c>
      <c r="DQ180" s="376" t="b">
        <v>0</v>
      </c>
      <c r="DS180" s="11">
        <f t="shared" si="9"/>
        <v>0</v>
      </c>
      <c r="DT180" s="15" t="str">
        <f>IF(AND(DS180=0,DS181=0),"No.18 リスト未入力",IF(AND(DS180=1,DS181=1),"No.18 リスト選択矛盾",""))</f>
        <v>No.18 リスト未入力</v>
      </c>
      <c r="DU180" s="80" t="s">
        <v>641</v>
      </c>
    </row>
    <row r="181" spans="1:125" ht="16.5" customHeight="1" x14ac:dyDescent="0.15">
      <c r="DM181" s="13"/>
      <c r="DN181" s="13"/>
      <c r="DO181" s="14"/>
      <c r="DP181" s="38" t="s">
        <v>297</v>
      </c>
      <c r="DQ181" s="376" t="b">
        <v>0</v>
      </c>
      <c r="DS181" s="11">
        <f t="shared" ref="DS181:DS197" si="11">IF(DQ181=TRUE,1,0)</f>
        <v>0</v>
      </c>
      <c r="DT181" s="2"/>
      <c r="DU181" s="28"/>
    </row>
    <row r="182" spans="1:125" ht="16.5" customHeight="1" x14ac:dyDescent="0.15">
      <c r="DM182" s="13"/>
      <c r="DN182" s="13"/>
      <c r="DO182" s="12" t="s">
        <v>146</v>
      </c>
      <c r="DP182" s="38" t="s">
        <v>270</v>
      </c>
      <c r="DQ182" s="376" t="b">
        <v>0</v>
      </c>
      <c r="DS182" s="11">
        <f t="shared" si="11"/>
        <v>0</v>
      </c>
      <c r="DT182" s="15" t="str">
        <f>IF(AND(DS182=0,DS183=0),"No.18 保管場所周知未入力",IF(AND(DS182=1,DS183=1),"No.18 保管場所選択矛盾",""))</f>
        <v>No.18 保管場所周知未入力</v>
      </c>
      <c r="DU182" s="80" t="s">
        <v>641</v>
      </c>
    </row>
    <row r="183" spans="1:125" ht="16.5" customHeight="1" x14ac:dyDescent="0.15">
      <c r="DM183" s="14"/>
      <c r="DN183" s="14"/>
      <c r="DO183" s="14"/>
      <c r="DP183" s="38" t="s">
        <v>297</v>
      </c>
      <c r="DQ183" s="376" t="b">
        <v>0</v>
      </c>
      <c r="DS183" s="11">
        <f t="shared" si="11"/>
        <v>0</v>
      </c>
      <c r="DT183" s="2"/>
      <c r="DU183" s="28"/>
    </row>
    <row r="184" spans="1:125" ht="16.5" customHeight="1" x14ac:dyDescent="0.15">
      <c r="DM184" s="12" t="s">
        <v>307</v>
      </c>
      <c r="DN184" s="12" t="s">
        <v>308</v>
      </c>
      <c r="DO184" s="12" t="s">
        <v>309</v>
      </c>
      <c r="DP184" s="38" t="s">
        <v>270</v>
      </c>
      <c r="DQ184" s="376" t="b">
        <v>0</v>
      </c>
      <c r="DS184" s="11">
        <f t="shared" si="11"/>
        <v>0</v>
      </c>
      <c r="DT184" s="15" t="str">
        <f>IF(AND(DS184=0,DS185=0),"No.19 会議未入力",IF(AND(DS184=1,DS185=1),"No.19 会議選択矛盾",IF(AND(DS184=1,DS186=0,DS187=0),"No.19 頻度未入力",IF(AND(DS184=1,DS188=0,DS189=0),"No.19 会議録未入力",""))))</f>
        <v>No.19 会議未入力</v>
      </c>
      <c r="DU184" s="80" t="s">
        <v>641</v>
      </c>
    </row>
    <row r="185" spans="1:125" ht="16.5" customHeight="1" x14ac:dyDescent="0.15">
      <c r="DM185" s="13"/>
      <c r="DN185" s="13"/>
      <c r="DO185" s="14"/>
      <c r="DP185" s="38" t="s">
        <v>117</v>
      </c>
      <c r="DQ185" s="376" t="b">
        <v>0</v>
      </c>
      <c r="DS185" s="11">
        <f t="shared" si="11"/>
        <v>0</v>
      </c>
      <c r="DT185" s="17" t="str">
        <f>IF(AND(DS186=1,DS187=1),"No.19頻度選択矛盾","")</f>
        <v/>
      </c>
      <c r="DU185" s="80" t="s">
        <v>887</v>
      </c>
    </row>
    <row r="186" spans="1:125" ht="16.5" customHeight="1" x14ac:dyDescent="0.15">
      <c r="DM186" s="13"/>
      <c r="DN186" s="13"/>
      <c r="DO186" s="12" t="s">
        <v>310</v>
      </c>
      <c r="DP186" s="38" t="s">
        <v>184</v>
      </c>
      <c r="DQ186" s="376" t="b">
        <v>0</v>
      </c>
      <c r="DS186" s="11">
        <f t="shared" si="11"/>
        <v>0</v>
      </c>
      <c r="DT186" s="17" t="str">
        <f>IF(AND(DS188=1,DS189=1),"No.19会議録選択矛盾","")</f>
        <v/>
      </c>
      <c r="DU186" s="80" t="s">
        <v>887</v>
      </c>
    </row>
    <row r="187" spans="1:125" ht="16.5" customHeight="1" x14ac:dyDescent="0.15">
      <c r="DM187" s="13"/>
      <c r="DN187" s="13"/>
      <c r="DO187" s="14"/>
      <c r="DP187" s="38" t="s">
        <v>185</v>
      </c>
      <c r="DQ187" s="376" t="b">
        <v>0</v>
      </c>
      <c r="DS187" s="11">
        <f t="shared" si="11"/>
        <v>0</v>
      </c>
      <c r="DT187" s="17"/>
      <c r="DU187" s="80"/>
    </row>
    <row r="188" spans="1:125" ht="16.5" customHeight="1" x14ac:dyDescent="0.15">
      <c r="DM188" s="13"/>
      <c r="DN188" s="13"/>
      <c r="DO188" t="s">
        <v>319</v>
      </c>
      <c r="DP188" s="38" t="s">
        <v>270</v>
      </c>
      <c r="DQ188" s="376" t="b">
        <v>0</v>
      </c>
      <c r="DS188" s="11">
        <f t="shared" si="11"/>
        <v>0</v>
      </c>
      <c r="DT188" s="17"/>
      <c r="DU188" s="80"/>
    </row>
    <row r="189" spans="1:125" ht="16.5" customHeight="1" x14ac:dyDescent="0.15">
      <c r="DM189" s="14"/>
      <c r="DN189" s="14"/>
      <c r="DP189" s="38" t="s">
        <v>117</v>
      </c>
      <c r="DQ189" s="376" t="b">
        <v>0</v>
      </c>
      <c r="DS189" s="11">
        <f t="shared" si="11"/>
        <v>0</v>
      </c>
      <c r="DT189" s="2"/>
      <c r="DU189" s="28"/>
    </row>
    <row r="190" spans="1:125" ht="16.5" customHeight="1" x14ac:dyDescent="0.15">
      <c r="DM190" s="12" t="s">
        <v>311</v>
      </c>
      <c r="DN190" s="15" t="s">
        <v>312</v>
      </c>
      <c r="DO190" s="16"/>
      <c r="DP190" s="38" t="s">
        <v>151</v>
      </c>
      <c r="DQ190" s="376" t="b">
        <v>0</v>
      </c>
      <c r="DS190" s="11">
        <f t="shared" si="11"/>
        <v>0</v>
      </c>
      <c r="DT190" s="15" t="str">
        <f>IF(AND(DS184=1,SUM(DS190:DS197)=0),"No.20 会議ﾒﾝﾊﾞｰ未入力",IF(AND(DS197=1,AI111=""),"No20 その他内容未入力",""))</f>
        <v/>
      </c>
      <c r="DU190" s="80" t="s">
        <v>641</v>
      </c>
    </row>
    <row r="191" spans="1:125" ht="16.5" customHeight="1" x14ac:dyDescent="0.15">
      <c r="DM191" s="13"/>
      <c r="DN191" s="17"/>
      <c r="DO191" s="18"/>
      <c r="DP191" s="38" t="s">
        <v>313</v>
      </c>
      <c r="DQ191" s="376" t="b">
        <v>0</v>
      </c>
      <c r="DS191" s="11">
        <f t="shared" si="11"/>
        <v>0</v>
      </c>
      <c r="DT191" s="17" t="str">
        <f>IF(AND(DS185=1,SUM(DS190:DS197)&gt;=1),"No.19・20選択矛盾","")</f>
        <v/>
      </c>
      <c r="DU191" s="80" t="s">
        <v>641</v>
      </c>
    </row>
    <row r="192" spans="1:125" ht="16.5" customHeight="1" x14ac:dyDescent="0.15">
      <c r="DM192" s="13"/>
      <c r="DN192" s="17"/>
      <c r="DO192" s="18"/>
      <c r="DP192" s="38" t="s">
        <v>314</v>
      </c>
      <c r="DQ192" s="376" t="b">
        <v>0</v>
      </c>
      <c r="DS192" s="11">
        <f t="shared" si="11"/>
        <v>0</v>
      </c>
      <c r="DT192" s="17"/>
      <c r="DU192" s="80"/>
    </row>
    <row r="193" spans="117:125" ht="16.5" customHeight="1" x14ac:dyDescent="0.15">
      <c r="DM193" s="13"/>
      <c r="DN193" s="17"/>
      <c r="DO193" s="18"/>
      <c r="DP193" s="38" t="s">
        <v>315</v>
      </c>
      <c r="DQ193" s="376" t="b">
        <v>0</v>
      </c>
      <c r="DS193" s="11">
        <f t="shared" si="11"/>
        <v>0</v>
      </c>
      <c r="DT193" s="17"/>
      <c r="DU193" s="80"/>
    </row>
    <row r="194" spans="117:125" ht="16.5" customHeight="1" x14ac:dyDescent="0.15">
      <c r="DM194" s="13"/>
      <c r="DN194" s="17"/>
      <c r="DO194" s="18"/>
      <c r="DP194" s="38" t="s">
        <v>316</v>
      </c>
      <c r="DQ194" s="376" t="b">
        <v>0</v>
      </c>
      <c r="DS194" s="11">
        <f t="shared" si="11"/>
        <v>0</v>
      </c>
      <c r="DT194" s="17"/>
      <c r="DU194" s="80"/>
    </row>
    <row r="195" spans="117:125" ht="16.5" customHeight="1" x14ac:dyDescent="0.15">
      <c r="DM195" s="13"/>
      <c r="DN195" s="17"/>
      <c r="DO195" s="18"/>
      <c r="DP195" s="38" t="s">
        <v>317</v>
      </c>
      <c r="DQ195" s="376" t="b">
        <v>0</v>
      </c>
      <c r="DS195" s="11">
        <f t="shared" si="11"/>
        <v>0</v>
      </c>
      <c r="DT195" s="17"/>
      <c r="DU195" s="80"/>
    </row>
    <row r="196" spans="117:125" ht="16.5" customHeight="1" x14ac:dyDescent="0.15">
      <c r="DM196" s="13"/>
      <c r="DN196" s="17"/>
      <c r="DO196" s="18"/>
      <c r="DP196" s="38" t="s">
        <v>318</v>
      </c>
      <c r="DQ196" s="376" t="b">
        <v>0</v>
      </c>
      <c r="DS196" s="11">
        <f t="shared" si="11"/>
        <v>0</v>
      </c>
      <c r="DT196" s="17"/>
      <c r="DU196" s="80"/>
    </row>
    <row r="197" spans="117:125" ht="16.5" customHeight="1" x14ac:dyDescent="0.15">
      <c r="DM197" s="14"/>
      <c r="DN197" s="2"/>
      <c r="DO197" s="19"/>
      <c r="DP197" s="38" t="s">
        <v>262</v>
      </c>
      <c r="DQ197" s="376" t="b">
        <v>0</v>
      </c>
      <c r="DR197" s="14"/>
      <c r="DS197" s="11">
        <f t="shared" si="11"/>
        <v>0</v>
      </c>
      <c r="DT197" s="17"/>
      <c r="DU197" s="28"/>
    </row>
    <row r="198" spans="117:125" ht="16.5" customHeight="1" x14ac:dyDescent="0.15">
      <c r="DM198" s="12" t="s">
        <v>643</v>
      </c>
      <c r="DN198" s="15" t="s">
        <v>644</v>
      </c>
      <c r="DO198" s="16"/>
      <c r="DP198" s="38" t="s">
        <v>645</v>
      </c>
      <c r="DQ198" s="378" t="str">
        <f>IF(SUM(L124,P124,T124,X124)=0,"FALSE","TRUE")</f>
        <v>FALSE</v>
      </c>
      <c r="DR198" s="12"/>
      <c r="DS198" s="11">
        <f>IF(DQ198="TRUE",1,0)</f>
        <v>0</v>
      </c>
      <c r="DT198" s="12" t="str">
        <f>IF(DS198=0,"No.21給食数未入力","")</f>
        <v>No.21給食数未入力</v>
      </c>
      <c r="DU198" s="79" t="s">
        <v>647</v>
      </c>
    </row>
    <row r="199" spans="117:125" ht="16.5" customHeight="1" x14ac:dyDescent="0.15">
      <c r="DM199" s="13"/>
      <c r="DN199" s="17"/>
      <c r="DO199" s="18"/>
      <c r="DP199" s="38" t="s">
        <v>646</v>
      </c>
      <c r="DQ199" s="378" t="str">
        <f>IF(AC116="","FALSE","TRUE")</f>
        <v>FALSE</v>
      </c>
      <c r="DR199" s="13"/>
      <c r="DS199" s="11">
        <f>IF(DQ199="TRUE",1,0)</f>
        <v>0</v>
      </c>
      <c r="DT199" s="13" t="str">
        <f>IF(DS199=0,"No.21定員・届出食数数未入力","")</f>
        <v>No.21定員・届出食数数未入力</v>
      </c>
      <c r="DU199" s="80" t="s">
        <v>647</v>
      </c>
    </row>
    <row r="200" spans="117:125" ht="16.5" customHeight="1" x14ac:dyDescent="0.15">
      <c r="DM200" s="13"/>
      <c r="DN200" s="17"/>
      <c r="DO200" s="18"/>
      <c r="DP200" s="127" t="s">
        <v>681</v>
      </c>
      <c r="DQ200" s="380" t="str">
        <f>IF(COUNTA(AG116)=0,"FALSE","TRUE")</f>
        <v>FALSE</v>
      </c>
      <c r="DR200" s="13"/>
      <c r="DS200" s="12">
        <f>IF(DQ200="TRUE",1,0)</f>
        <v>0</v>
      </c>
      <c r="DT200" s="13" t="str">
        <f>IF(DS200=0,"No.21食事提供回数未入力","")</f>
        <v>No.21食事提供回数未入力</v>
      </c>
      <c r="DU200" s="80" t="s">
        <v>647</v>
      </c>
    </row>
    <row r="201" spans="117:125" ht="16.5" customHeight="1" x14ac:dyDescent="0.15">
      <c r="DM201" s="90"/>
      <c r="DN201" s="90"/>
      <c r="DO201" s="90"/>
      <c r="DP201" s="90"/>
      <c r="DQ201" s="90"/>
      <c r="DR201" s="90"/>
      <c r="DS201" s="90"/>
      <c r="DT201" s="90"/>
      <c r="DU201" s="90"/>
    </row>
  </sheetData>
  <sheetProtection sheet="1" objects="1" scenarios="1"/>
  <mergeCells count="687">
    <mergeCell ref="AF173:AJ173"/>
    <mergeCell ref="AF174:AJ174"/>
    <mergeCell ref="AF175:AJ175"/>
    <mergeCell ref="AF176:AJ176"/>
    <mergeCell ref="AF177:AJ177"/>
    <mergeCell ref="AF146:AJ146"/>
    <mergeCell ref="AF147:AJ147"/>
    <mergeCell ref="AF148:AJ148"/>
    <mergeCell ref="AF149:AJ149"/>
    <mergeCell ref="AF150:AJ150"/>
    <mergeCell ref="AF151:AJ151"/>
    <mergeCell ref="AF159:AJ159"/>
    <mergeCell ref="AF160:AJ160"/>
    <mergeCell ref="AF161:AJ161"/>
    <mergeCell ref="AF158:AJ158"/>
    <mergeCell ref="AF171:AJ171"/>
    <mergeCell ref="A32:B48"/>
    <mergeCell ref="A50:B73"/>
    <mergeCell ref="A74:B81"/>
    <mergeCell ref="C97:J98"/>
    <mergeCell ref="C95:J96"/>
    <mergeCell ref="T45:V45"/>
    <mergeCell ref="X45:Y45"/>
    <mergeCell ref="AA45:AB45"/>
    <mergeCell ref="AD45:AE45"/>
    <mergeCell ref="G44:K44"/>
    <mergeCell ref="G43:K43"/>
    <mergeCell ref="L42:N42"/>
    <mergeCell ref="P42:R42"/>
    <mergeCell ref="G46:K46"/>
    <mergeCell ref="G45:K45"/>
    <mergeCell ref="C45:F46"/>
    <mergeCell ref="L44:O44"/>
    <mergeCell ref="P44:S44"/>
    <mergeCell ref="T44:W44"/>
    <mergeCell ref="X44:Y44"/>
    <mergeCell ref="AA44:AB44"/>
    <mergeCell ref="AF164:AJ164"/>
    <mergeCell ref="C42:K42"/>
    <mergeCell ref="AM42:AN42"/>
    <mergeCell ref="AD44:AE44"/>
    <mergeCell ref="X42:Y42"/>
    <mergeCell ref="AA42:AB42"/>
    <mergeCell ref="AJ45:AK45"/>
    <mergeCell ref="AM45:AN45"/>
    <mergeCell ref="L46:O46"/>
    <mergeCell ref="P46:S46"/>
    <mergeCell ref="T46:W46"/>
    <mergeCell ref="X46:Y46"/>
    <mergeCell ref="AA46:AB46"/>
    <mergeCell ref="AD46:AE46"/>
    <mergeCell ref="AG46:AH46"/>
    <mergeCell ref="AJ46:AK46"/>
    <mergeCell ref="AM46:AN46"/>
    <mergeCell ref="AG45:AH45"/>
    <mergeCell ref="L45:N45"/>
    <mergeCell ref="P45:R45"/>
    <mergeCell ref="AG44:AH44"/>
    <mergeCell ref="AJ44:AK44"/>
    <mergeCell ref="AM44:AN44"/>
    <mergeCell ref="L43:N43"/>
    <mergeCell ref="P43:R43"/>
    <mergeCell ref="C41:K41"/>
    <mergeCell ref="C40:K40"/>
    <mergeCell ref="L40:N40"/>
    <mergeCell ref="P40:R40"/>
    <mergeCell ref="T40:V40"/>
    <mergeCell ref="X40:Y40"/>
    <mergeCell ref="AA40:AB40"/>
    <mergeCell ref="AD40:AE40"/>
    <mergeCell ref="AG40:AH40"/>
    <mergeCell ref="L41:N41"/>
    <mergeCell ref="P41:R41"/>
    <mergeCell ref="T41:V41"/>
    <mergeCell ref="X41:Y41"/>
    <mergeCell ref="AA41:AB41"/>
    <mergeCell ref="AD41:AE41"/>
    <mergeCell ref="AG41:AH41"/>
    <mergeCell ref="T38:V38"/>
    <mergeCell ref="X38:Y38"/>
    <mergeCell ref="AA38:AB38"/>
    <mergeCell ref="AD38:AE38"/>
    <mergeCell ref="AG38:AH38"/>
    <mergeCell ref="L37:N37"/>
    <mergeCell ref="AM38:AN38"/>
    <mergeCell ref="L39:N39"/>
    <mergeCell ref="P39:R39"/>
    <mergeCell ref="T39:V39"/>
    <mergeCell ref="X39:Y39"/>
    <mergeCell ref="AA39:AB39"/>
    <mergeCell ref="AD39:AE39"/>
    <mergeCell ref="AG39:AH39"/>
    <mergeCell ref="AJ39:AK39"/>
    <mergeCell ref="AM39:AN39"/>
    <mergeCell ref="AJ38:AK38"/>
    <mergeCell ref="CC2:CV2"/>
    <mergeCell ref="CC3:CV5"/>
    <mergeCell ref="DR8:DR10"/>
    <mergeCell ref="N17:O17"/>
    <mergeCell ref="DR12:DR16"/>
    <mergeCell ref="AI111:AN111"/>
    <mergeCell ref="X33:AF33"/>
    <mergeCell ref="X34:Z34"/>
    <mergeCell ref="AA34:AC34"/>
    <mergeCell ref="AM34:AO34"/>
    <mergeCell ref="L35:N35"/>
    <mergeCell ref="P35:R35"/>
    <mergeCell ref="T35:V35"/>
    <mergeCell ref="X35:Y35"/>
    <mergeCell ref="AA35:AB35"/>
    <mergeCell ref="AD35:AE35"/>
    <mergeCell ref="AG35:AH35"/>
    <mergeCell ref="AJ35:AK35"/>
    <mergeCell ref="AM35:AN35"/>
    <mergeCell ref="AD34:AF34"/>
    <mergeCell ref="AG34:AI34"/>
    <mergeCell ref="AJ34:AL34"/>
    <mergeCell ref="T36:V36"/>
    <mergeCell ref="X37:Y37"/>
    <mergeCell ref="AB17:AO17"/>
    <mergeCell ref="U19:AF19"/>
    <mergeCell ref="AG19:AO19"/>
    <mergeCell ref="O10:U10"/>
    <mergeCell ref="L19:T19"/>
    <mergeCell ref="A17:M17"/>
    <mergeCell ref="P17:Y17"/>
    <mergeCell ref="D15:E15"/>
    <mergeCell ref="A18:B31"/>
    <mergeCell ref="H28:K28"/>
    <mergeCell ref="H29:K29"/>
    <mergeCell ref="H30:K30"/>
    <mergeCell ref="C18:AO18"/>
    <mergeCell ref="D19:K19"/>
    <mergeCell ref="D25:K25"/>
    <mergeCell ref="V24:Z24"/>
    <mergeCell ref="V25:Z25"/>
    <mergeCell ref="D24:K24"/>
    <mergeCell ref="D27:K27"/>
    <mergeCell ref="AD27:AI27"/>
    <mergeCell ref="D20:K20"/>
    <mergeCell ref="AJ27:AO27"/>
    <mergeCell ref="DN3:DO3"/>
    <mergeCell ref="D179:J179"/>
    <mergeCell ref="K179:L179"/>
    <mergeCell ref="M179:Q179"/>
    <mergeCell ref="R179:V179"/>
    <mergeCell ref="K176:L176"/>
    <mergeCell ref="M176:Q176"/>
    <mergeCell ref="R176:V176"/>
    <mergeCell ref="W176:AC176"/>
    <mergeCell ref="AD176:AE176"/>
    <mergeCell ref="AK176:AO176"/>
    <mergeCell ref="AK173:AO173"/>
    <mergeCell ref="D174:J174"/>
    <mergeCell ref="K174:L174"/>
    <mergeCell ref="M174:Q174"/>
    <mergeCell ref="AK174:AO174"/>
    <mergeCell ref="AG4:AH4"/>
    <mergeCell ref="AJ4:AK4"/>
    <mergeCell ref="AM4:AN4"/>
    <mergeCell ref="W71:AO73"/>
    <mergeCell ref="V13:AO13"/>
    <mergeCell ref="V10:AD10"/>
    <mergeCell ref="O13:U13"/>
    <mergeCell ref="Z17:AA17"/>
    <mergeCell ref="D166:J166"/>
    <mergeCell ref="K166:L166"/>
    <mergeCell ref="M166:Q166"/>
    <mergeCell ref="R166:V166"/>
    <mergeCell ref="D167:J167"/>
    <mergeCell ref="K167:L167"/>
    <mergeCell ref="M167:Q167"/>
    <mergeCell ref="R167:V167"/>
    <mergeCell ref="AK171:AO171"/>
    <mergeCell ref="AK172:AO172"/>
    <mergeCell ref="R174:V174"/>
    <mergeCell ref="W174:AC174"/>
    <mergeCell ref="AD174:AE174"/>
    <mergeCell ref="D178:J178"/>
    <mergeCell ref="K178:L178"/>
    <mergeCell ref="M178:Q178"/>
    <mergeCell ref="R178:V178"/>
    <mergeCell ref="D172:J172"/>
    <mergeCell ref="K172:L172"/>
    <mergeCell ref="M172:Q172"/>
    <mergeCell ref="D177:J177"/>
    <mergeCell ref="K177:L177"/>
    <mergeCell ref="M177:Q177"/>
    <mergeCell ref="R177:V177"/>
    <mergeCell ref="W177:AC177"/>
    <mergeCell ref="AD177:AE177"/>
    <mergeCell ref="AK177:AO177"/>
    <mergeCell ref="W175:AC175"/>
    <mergeCell ref="AD175:AE175"/>
    <mergeCell ref="AK175:AO175"/>
    <mergeCell ref="D176:J176"/>
    <mergeCell ref="AD172:AE172"/>
    <mergeCell ref="AF172:AJ172"/>
    <mergeCell ref="A170:B180"/>
    <mergeCell ref="T170:AA170"/>
    <mergeCell ref="D171:L171"/>
    <mergeCell ref="M171:Q171"/>
    <mergeCell ref="R171:V171"/>
    <mergeCell ref="W171:AE171"/>
    <mergeCell ref="D173:J173"/>
    <mergeCell ref="K173:L173"/>
    <mergeCell ref="M173:Q173"/>
    <mergeCell ref="R173:V173"/>
    <mergeCell ref="W173:AC173"/>
    <mergeCell ref="AD173:AE173"/>
    <mergeCell ref="D175:J175"/>
    <mergeCell ref="K175:L175"/>
    <mergeCell ref="M175:Q175"/>
    <mergeCell ref="R175:V175"/>
    <mergeCell ref="R172:V172"/>
    <mergeCell ref="W172:AC172"/>
    <mergeCell ref="D180:J180"/>
    <mergeCell ref="K180:L180"/>
    <mergeCell ref="M180:Q180"/>
    <mergeCell ref="R180:V180"/>
    <mergeCell ref="M163:Q163"/>
    <mergeCell ref="R163:V163"/>
    <mergeCell ref="W163:AC163"/>
    <mergeCell ref="AD163:AE163"/>
    <mergeCell ref="AK163:AO163"/>
    <mergeCell ref="AF162:AJ162"/>
    <mergeCell ref="AF163:AJ163"/>
    <mergeCell ref="AK164:AO164"/>
    <mergeCell ref="D165:J165"/>
    <mergeCell ref="K165:L165"/>
    <mergeCell ref="M165:Q165"/>
    <mergeCell ref="R165:V165"/>
    <mergeCell ref="K164:L164"/>
    <mergeCell ref="M164:Q164"/>
    <mergeCell ref="R164:V164"/>
    <mergeCell ref="W164:AC164"/>
    <mergeCell ref="AD164:AE164"/>
    <mergeCell ref="AK158:AO158"/>
    <mergeCell ref="D159:J159"/>
    <mergeCell ref="K159:L159"/>
    <mergeCell ref="M159:Q159"/>
    <mergeCell ref="R159:V159"/>
    <mergeCell ref="W159:AC159"/>
    <mergeCell ref="AD159:AE159"/>
    <mergeCell ref="AK159:AO159"/>
    <mergeCell ref="AK160:AO160"/>
    <mergeCell ref="D161:J161"/>
    <mergeCell ref="K161:L161"/>
    <mergeCell ref="M161:Q161"/>
    <mergeCell ref="R161:V161"/>
    <mergeCell ref="W161:AC161"/>
    <mergeCell ref="AD161:AE161"/>
    <mergeCell ref="AK161:AO161"/>
    <mergeCell ref="AK162:AO162"/>
    <mergeCell ref="D163:J163"/>
    <mergeCell ref="K163:L163"/>
    <mergeCell ref="R153:V153"/>
    <mergeCell ref="D154:J154"/>
    <mergeCell ref="K154:L154"/>
    <mergeCell ref="M154:Q154"/>
    <mergeCell ref="R154:V154"/>
    <mergeCell ref="A157:B167"/>
    <mergeCell ref="T157:AA157"/>
    <mergeCell ref="D158:L158"/>
    <mergeCell ref="M158:Q158"/>
    <mergeCell ref="R158:V158"/>
    <mergeCell ref="W158:AE158"/>
    <mergeCell ref="D160:J160"/>
    <mergeCell ref="K160:L160"/>
    <mergeCell ref="M160:Q160"/>
    <mergeCell ref="R160:V160"/>
    <mergeCell ref="W160:AC160"/>
    <mergeCell ref="AD160:AE160"/>
    <mergeCell ref="D162:J162"/>
    <mergeCell ref="K162:L162"/>
    <mergeCell ref="M162:Q162"/>
    <mergeCell ref="R162:V162"/>
    <mergeCell ref="W162:AC162"/>
    <mergeCell ref="AD162:AE162"/>
    <mergeCell ref="D164:J164"/>
    <mergeCell ref="AK150:AO150"/>
    <mergeCell ref="D151:J151"/>
    <mergeCell ref="K151:L151"/>
    <mergeCell ref="M151:Q151"/>
    <mergeCell ref="R151:V151"/>
    <mergeCell ref="W151:AC151"/>
    <mergeCell ref="AD151:AE151"/>
    <mergeCell ref="AK151:AO151"/>
    <mergeCell ref="D152:J152"/>
    <mergeCell ref="K152:L152"/>
    <mergeCell ref="M152:Q152"/>
    <mergeCell ref="R152:V152"/>
    <mergeCell ref="AK148:AO148"/>
    <mergeCell ref="D149:J149"/>
    <mergeCell ref="K149:L149"/>
    <mergeCell ref="M149:Q149"/>
    <mergeCell ref="R149:V149"/>
    <mergeCell ref="W149:AC149"/>
    <mergeCell ref="AD149:AE149"/>
    <mergeCell ref="AK149:AO149"/>
    <mergeCell ref="R148:V148"/>
    <mergeCell ref="W148:AC148"/>
    <mergeCell ref="AK145:AO145"/>
    <mergeCell ref="D146:J146"/>
    <mergeCell ref="K146:L146"/>
    <mergeCell ref="M146:Q146"/>
    <mergeCell ref="R146:V146"/>
    <mergeCell ref="W146:AC146"/>
    <mergeCell ref="AD146:AE146"/>
    <mergeCell ref="AK146:AO146"/>
    <mergeCell ref="D147:J147"/>
    <mergeCell ref="K147:L147"/>
    <mergeCell ref="M147:Q147"/>
    <mergeCell ref="R147:V147"/>
    <mergeCell ref="W147:AC147"/>
    <mergeCell ref="AD147:AE147"/>
    <mergeCell ref="AK147:AO147"/>
    <mergeCell ref="AF145:AJ145"/>
    <mergeCell ref="A129:F129"/>
    <mergeCell ref="A133:K134"/>
    <mergeCell ref="V130:W130"/>
    <mergeCell ref="S130:T130"/>
    <mergeCell ref="S129:X129"/>
    <mergeCell ref="A144:B154"/>
    <mergeCell ref="T144:AA144"/>
    <mergeCell ref="D145:L145"/>
    <mergeCell ref="M145:Q145"/>
    <mergeCell ref="R145:V145"/>
    <mergeCell ref="W145:AE145"/>
    <mergeCell ref="D148:J148"/>
    <mergeCell ref="K148:L148"/>
    <mergeCell ref="M148:Q148"/>
    <mergeCell ref="AD148:AE148"/>
    <mergeCell ref="D150:J150"/>
    <mergeCell ref="K150:L150"/>
    <mergeCell ref="M150:Q150"/>
    <mergeCell ref="R150:V150"/>
    <mergeCell ref="W150:AC150"/>
    <mergeCell ref="AD150:AE150"/>
    <mergeCell ref="D153:J153"/>
    <mergeCell ref="K153:L153"/>
    <mergeCell ref="M153:Q153"/>
    <mergeCell ref="C43:F44"/>
    <mergeCell ref="R64:V64"/>
    <mergeCell ref="W65:AC65"/>
    <mergeCell ref="W66:AC66"/>
    <mergeCell ref="M64:Q64"/>
    <mergeCell ref="C39:K39"/>
    <mergeCell ref="C38:K38"/>
    <mergeCell ref="L38:N38"/>
    <mergeCell ref="L141:O142"/>
    <mergeCell ref="P141:S142"/>
    <mergeCell ref="T141:W142"/>
    <mergeCell ref="L135:O136"/>
    <mergeCell ref="P135:S136"/>
    <mergeCell ref="T135:W136"/>
    <mergeCell ref="L137:O138"/>
    <mergeCell ref="P137:S138"/>
    <mergeCell ref="T137:W138"/>
    <mergeCell ref="L139:O140"/>
    <mergeCell ref="P139:S140"/>
    <mergeCell ref="T139:W140"/>
    <mergeCell ref="T133:W134"/>
    <mergeCell ref="D130:E130"/>
    <mergeCell ref="G130:H130"/>
    <mergeCell ref="J130:K130"/>
    <mergeCell ref="C32:D32"/>
    <mergeCell ref="E32:K32"/>
    <mergeCell ref="L33:W33"/>
    <mergeCell ref="L34:O34"/>
    <mergeCell ref="P34:S34"/>
    <mergeCell ref="T34:W34"/>
    <mergeCell ref="L36:N36"/>
    <mergeCell ref="P36:R36"/>
    <mergeCell ref="C37:K37"/>
    <mergeCell ref="C36:K36"/>
    <mergeCell ref="C35:K35"/>
    <mergeCell ref="C33:K34"/>
    <mergeCell ref="A5:C6"/>
    <mergeCell ref="H5:L6"/>
    <mergeCell ref="D5:G6"/>
    <mergeCell ref="V12:X12"/>
    <mergeCell ref="V11:AO11"/>
    <mergeCell ref="Y12:AD12"/>
    <mergeCell ref="AE12:AG12"/>
    <mergeCell ref="AH12:AO12"/>
    <mergeCell ref="O12:U12"/>
    <mergeCell ref="V6:AO6"/>
    <mergeCell ref="V7:AO7"/>
    <mergeCell ref="V8:AO8"/>
    <mergeCell ref="V9:AO9"/>
    <mergeCell ref="O6:U6"/>
    <mergeCell ref="O7:U7"/>
    <mergeCell ref="O8:U8"/>
    <mergeCell ref="O9:U9"/>
    <mergeCell ref="O11:U11"/>
    <mergeCell ref="AE10:AG10"/>
    <mergeCell ref="AH10:AO10"/>
    <mergeCell ref="C53:J56"/>
    <mergeCell ref="V50:Y50"/>
    <mergeCell ref="AC62:AF62"/>
    <mergeCell ref="AG57:AO62"/>
    <mergeCell ref="C57:J62"/>
    <mergeCell ref="Y57:AB57"/>
    <mergeCell ref="AC57:AF57"/>
    <mergeCell ref="D28:G29"/>
    <mergeCell ref="Y29:AA29"/>
    <mergeCell ref="M31:O31"/>
    <mergeCell ref="S31:U31"/>
    <mergeCell ref="X36:Y36"/>
    <mergeCell ref="AJ47:AN47"/>
    <mergeCell ref="X56:AN56"/>
    <mergeCell ref="AA36:AB36"/>
    <mergeCell ref="AD36:AE36"/>
    <mergeCell ref="AG36:AH36"/>
    <mergeCell ref="AJ36:AK36"/>
    <mergeCell ref="AM36:AN36"/>
    <mergeCell ref="P37:R37"/>
    <mergeCell ref="T37:V37"/>
    <mergeCell ref="W58:X58"/>
    <mergeCell ref="K57:X57"/>
    <mergeCell ref="K58:P62"/>
    <mergeCell ref="V20:Z20"/>
    <mergeCell ref="V21:Z21"/>
    <mergeCell ref="V22:Z22"/>
    <mergeCell ref="V23:Z23"/>
    <mergeCell ref="C26:AO26"/>
    <mergeCell ref="L25:T25"/>
    <mergeCell ref="C50:J52"/>
    <mergeCell ref="D21:K21"/>
    <mergeCell ref="D22:K22"/>
    <mergeCell ref="D23:K23"/>
    <mergeCell ref="L20:T20"/>
    <mergeCell ref="L27:Q27"/>
    <mergeCell ref="R27:W27"/>
    <mergeCell ref="X27:AC27"/>
    <mergeCell ref="L21:T21"/>
    <mergeCell ref="L22:T22"/>
    <mergeCell ref="L23:T23"/>
    <mergeCell ref="L24:T24"/>
    <mergeCell ref="AA37:AB37"/>
    <mergeCell ref="AD37:AE37"/>
    <mergeCell ref="AG37:AH37"/>
    <mergeCell ref="AJ37:AK37"/>
    <mergeCell ref="AM37:AN37"/>
    <mergeCell ref="P38:R38"/>
    <mergeCell ref="W64:AE64"/>
    <mergeCell ref="Q58:V58"/>
    <mergeCell ref="Y31:AA31"/>
    <mergeCell ref="AE31:AG31"/>
    <mergeCell ref="AG33:AO33"/>
    <mergeCell ref="AK31:AM31"/>
    <mergeCell ref="AB51:AN51"/>
    <mergeCell ref="AJ40:AK40"/>
    <mergeCell ref="AM40:AN40"/>
    <mergeCell ref="AJ41:AK41"/>
    <mergeCell ref="AM41:AN41"/>
    <mergeCell ref="AA43:AB43"/>
    <mergeCell ref="AD43:AE43"/>
    <mergeCell ref="AG43:AH43"/>
    <mergeCell ref="AJ43:AK43"/>
    <mergeCell ref="AM43:AN43"/>
    <mergeCell ref="AD42:AE42"/>
    <mergeCell ref="AG42:AH42"/>
    <mergeCell ref="AJ42:AK42"/>
    <mergeCell ref="T43:V43"/>
    <mergeCell ref="X43:Y43"/>
    <mergeCell ref="Q59:V59"/>
    <mergeCell ref="Q60:V60"/>
    <mergeCell ref="T42:V42"/>
    <mergeCell ref="AC60:AF60"/>
    <mergeCell ref="W59:X59"/>
    <mergeCell ref="W60:X60"/>
    <mergeCell ref="Y61:AB61"/>
    <mergeCell ref="Y62:AB62"/>
    <mergeCell ref="AC61:AF61"/>
    <mergeCell ref="Y58:AB58"/>
    <mergeCell ref="T63:AA63"/>
    <mergeCell ref="Q61:V62"/>
    <mergeCell ref="W61:X62"/>
    <mergeCell ref="A86:B94"/>
    <mergeCell ref="K95:P95"/>
    <mergeCell ref="C86:J88"/>
    <mergeCell ref="M70:Q70"/>
    <mergeCell ref="P76:AN76"/>
    <mergeCell ref="Z79:AB79"/>
    <mergeCell ref="AK69:AO69"/>
    <mergeCell ref="AF70:AJ70"/>
    <mergeCell ref="AK70:AO70"/>
    <mergeCell ref="R72:V72"/>
    <mergeCell ref="R73:V73"/>
    <mergeCell ref="W69:AC69"/>
    <mergeCell ref="AD70:AE70"/>
    <mergeCell ref="AF69:AJ69"/>
    <mergeCell ref="AD69:AE69"/>
    <mergeCell ref="Y83:AC83"/>
    <mergeCell ref="AF83:AN83"/>
    <mergeCell ref="A82:B85"/>
    <mergeCell ref="K69:L69"/>
    <mergeCell ref="K70:L70"/>
    <mergeCell ref="K71:L71"/>
    <mergeCell ref="K72:L72"/>
    <mergeCell ref="D72:J72"/>
    <mergeCell ref="H31:K31"/>
    <mergeCell ref="A100:B107"/>
    <mergeCell ref="D103:H107"/>
    <mergeCell ref="D64:L64"/>
    <mergeCell ref="K65:L65"/>
    <mergeCell ref="K66:L66"/>
    <mergeCell ref="C47:J48"/>
    <mergeCell ref="K73:L73"/>
    <mergeCell ref="D65:J65"/>
    <mergeCell ref="D66:J66"/>
    <mergeCell ref="D67:J67"/>
    <mergeCell ref="D68:J68"/>
    <mergeCell ref="D69:J69"/>
    <mergeCell ref="D70:J70"/>
    <mergeCell ref="D71:J71"/>
    <mergeCell ref="K96:P96"/>
    <mergeCell ref="D30:G31"/>
    <mergeCell ref="M65:Q65"/>
    <mergeCell ref="M66:Q66"/>
    <mergeCell ref="M67:Q67"/>
    <mergeCell ref="M68:Q68"/>
    <mergeCell ref="D73:J73"/>
    <mergeCell ref="K67:L67"/>
    <mergeCell ref="K68:L68"/>
    <mergeCell ref="C108:J109"/>
    <mergeCell ref="C110:J111"/>
    <mergeCell ref="A108:B111"/>
    <mergeCell ref="AB90:AC90"/>
    <mergeCell ref="AI90:AJ90"/>
    <mergeCell ref="C89:J94"/>
    <mergeCell ref="AI103:AJ103"/>
    <mergeCell ref="C74:J77"/>
    <mergeCell ref="C78:J81"/>
    <mergeCell ref="V98:AK98"/>
    <mergeCell ref="AB94:AN94"/>
    <mergeCell ref="P84:AN84"/>
    <mergeCell ref="AF75:AN75"/>
    <mergeCell ref="Y75:AC75"/>
    <mergeCell ref="T80:AN80"/>
    <mergeCell ref="AK103:AL103"/>
    <mergeCell ref="AK104:AL104"/>
    <mergeCell ref="A95:B98"/>
    <mergeCell ref="K89:O90"/>
    <mergeCell ref="K91:O94"/>
    <mergeCell ref="Z103:AE104"/>
    <mergeCell ref="R96:AN96"/>
    <mergeCell ref="U103:Y107"/>
    <mergeCell ref="C82:J85"/>
    <mergeCell ref="R67:V67"/>
    <mergeCell ref="R68:V68"/>
    <mergeCell ref="R69:V69"/>
    <mergeCell ref="R70:V70"/>
    <mergeCell ref="R71:V71"/>
    <mergeCell ref="M69:Q69"/>
    <mergeCell ref="M72:Q72"/>
    <mergeCell ref="M73:Q73"/>
    <mergeCell ref="AE28:AG28"/>
    <mergeCell ref="AE29:AG29"/>
    <mergeCell ref="W67:AC67"/>
    <mergeCell ref="W68:AC68"/>
    <mergeCell ref="AD66:AE66"/>
    <mergeCell ref="AD67:AE67"/>
    <mergeCell ref="AD68:AE68"/>
    <mergeCell ref="AD65:AE65"/>
    <mergeCell ref="W70:AC70"/>
    <mergeCell ref="M71:Q71"/>
    <mergeCell ref="R65:V65"/>
    <mergeCell ref="R66:V66"/>
    <mergeCell ref="Y59:AB59"/>
    <mergeCell ref="Y60:AB60"/>
    <mergeCell ref="AC58:AF58"/>
    <mergeCell ref="AC59:AF59"/>
    <mergeCell ref="AK29:AM29"/>
    <mergeCell ref="M30:O30"/>
    <mergeCell ref="S30:U30"/>
    <mergeCell ref="Y30:AA30"/>
    <mergeCell ref="AE30:AG30"/>
    <mergeCell ref="AK30:AM30"/>
    <mergeCell ref="AK28:AM28"/>
    <mergeCell ref="S28:U28"/>
    <mergeCell ref="S29:U29"/>
    <mergeCell ref="Y28:AA28"/>
    <mergeCell ref="M28:O28"/>
    <mergeCell ref="M29:O29"/>
    <mergeCell ref="AK64:AO64"/>
    <mergeCell ref="AF64:AJ64"/>
    <mergeCell ref="AK65:AO65"/>
    <mergeCell ref="AF66:AJ66"/>
    <mergeCell ref="AK66:AO66"/>
    <mergeCell ref="AF67:AJ67"/>
    <mergeCell ref="AK67:AO67"/>
    <mergeCell ref="AF68:AJ68"/>
    <mergeCell ref="AK68:AO68"/>
    <mergeCell ref="AF65:AJ65"/>
    <mergeCell ref="X125:Z125"/>
    <mergeCell ref="X126:Z126"/>
    <mergeCell ref="AG116:AI118"/>
    <mergeCell ref="L114:O115"/>
    <mergeCell ref="P114:S115"/>
    <mergeCell ref="X114:AA115"/>
    <mergeCell ref="AG115:AJ115"/>
    <mergeCell ref="L116:N116"/>
    <mergeCell ref="L117:N117"/>
    <mergeCell ref="L118:N118"/>
    <mergeCell ref="L121:N121"/>
    <mergeCell ref="X121:Z121"/>
    <mergeCell ref="T116:V116"/>
    <mergeCell ref="T117:V117"/>
    <mergeCell ref="T118:V118"/>
    <mergeCell ref="T121:V121"/>
    <mergeCell ref="L122:N122"/>
    <mergeCell ref="L123:N123"/>
    <mergeCell ref="T114:W115"/>
    <mergeCell ref="AC114:AJ114"/>
    <mergeCell ref="L124:N124"/>
    <mergeCell ref="P122:R122"/>
    <mergeCell ref="P123:R123"/>
    <mergeCell ref="P124:R124"/>
    <mergeCell ref="AC115:AF115"/>
    <mergeCell ref="AC116:AE118"/>
    <mergeCell ref="AF116:AF118"/>
    <mergeCell ref="AC121:AE121"/>
    <mergeCell ref="AB122:AD122"/>
    <mergeCell ref="AB123:AD123"/>
    <mergeCell ref="AB124:AD124"/>
    <mergeCell ref="T122:V122"/>
    <mergeCell ref="T123:V123"/>
    <mergeCell ref="A114:K115"/>
    <mergeCell ref="L119:N119"/>
    <mergeCell ref="P119:R119"/>
    <mergeCell ref="T119:V119"/>
    <mergeCell ref="L120:N120"/>
    <mergeCell ref="P120:R120"/>
    <mergeCell ref="T120:V120"/>
    <mergeCell ref="A117:K117"/>
    <mergeCell ref="A116:K116"/>
    <mergeCell ref="P126:R126"/>
    <mergeCell ref="P116:R116"/>
    <mergeCell ref="P117:R117"/>
    <mergeCell ref="A135:K136"/>
    <mergeCell ref="A137:K138"/>
    <mergeCell ref="A139:K140"/>
    <mergeCell ref="A126:K126"/>
    <mergeCell ref="A125:K125"/>
    <mergeCell ref="A124:K124"/>
    <mergeCell ref="A123:K123"/>
    <mergeCell ref="A122:K122"/>
    <mergeCell ref="A121:K121"/>
    <mergeCell ref="A120:K120"/>
    <mergeCell ref="A119:K119"/>
    <mergeCell ref="A118:K118"/>
    <mergeCell ref="P118:R118"/>
    <mergeCell ref="P121:R121"/>
    <mergeCell ref="P130:Q130"/>
    <mergeCell ref="G129:L129"/>
    <mergeCell ref="M129:R129"/>
    <mergeCell ref="L133:O134"/>
    <mergeCell ref="P133:S134"/>
    <mergeCell ref="A130:B130"/>
    <mergeCell ref="M130:N130"/>
    <mergeCell ref="A141:K142"/>
    <mergeCell ref="W152:AO154"/>
    <mergeCell ref="W165:AO167"/>
    <mergeCell ref="W178:AO180"/>
    <mergeCell ref="AJ116:AJ118"/>
    <mergeCell ref="AG121:AI121"/>
    <mergeCell ref="AF122:AH122"/>
    <mergeCell ref="T124:V124"/>
    <mergeCell ref="T125:V125"/>
    <mergeCell ref="T126:V126"/>
    <mergeCell ref="X119:Z119"/>
    <mergeCell ref="X120:Z120"/>
    <mergeCell ref="AF123:AH123"/>
    <mergeCell ref="AF124:AI124"/>
    <mergeCell ref="AB125:AI126"/>
    <mergeCell ref="X116:Z116"/>
    <mergeCell ref="X117:Z117"/>
    <mergeCell ref="X118:Z118"/>
    <mergeCell ref="X122:Z122"/>
    <mergeCell ref="X123:Z123"/>
    <mergeCell ref="X124:Z124"/>
    <mergeCell ref="L126:N126"/>
    <mergeCell ref="L125:N125"/>
    <mergeCell ref="P125:R125"/>
  </mergeCells>
  <phoneticPr fontId="2"/>
  <dataValidations count="3">
    <dataValidation type="list" allowBlank="1" showInputMessage="1" showErrorMessage="1" sqref="AP7:CA7">
      <formula1>"　,老人福祉施設,社会福祉施設,矯正施設,自衛隊,その他"</formula1>
    </dataValidation>
    <dataValidation type="list" allowBlank="1" showInputMessage="1" showErrorMessage="1" sqref="D5:G6">
      <formula1>"　,岩見沢,滝川,深川,江別,千歳,倶知安,岩内,室蘭,苫小牧,浦河,静内,渡島,八雲,江差,上川,名寄,富良野,留萌,稚内,網走,北見,紋別,帯広,釧路,根室,中標津"</formula1>
    </dataValidation>
    <dataValidation type="list" allowBlank="1" showInputMessage="1" showErrorMessage="1" sqref="V7:AO7">
      <formula1>"事業所,寄宿舎"</formula1>
    </dataValidation>
  </dataValidations>
  <pageMargins left="0.51181102362204722" right="0.31496062992125984" top="0.55118110236220474" bottom="0.55118110236220474" header="0.31496062992125984" footer="0.31496062992125984"/>
  <pageSetup paperSize="9" scale="95" orientation="portrait" r:id="rId1"/>
  <rowBreaks count="3" manualBreakCount="3">
    <brk id="48" max="41" man="1"/>
    <brk id="98" max="40" man="1"/>
    <brk id="142" max="41" man="1"/>
  </rowBreaks>
  <colBreaks count="2" manualBreakCount="2">
    <brk id="79" max="172" man="1"/>
    <brk id="114" max="172" man="1"/>
  </colBreaks>
  <ignoredErrors>
    <ignoredError sqref="AD45 AM45 DQ103" 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1028" r:id="rId4" name="Check Box 4">
              <controlPr defaultSize="0" autoFill="0" autoLine="0" autoPict="0">
                <anchor moveWithCells="1">
                  <from>
                    <xdr:col>20</xdr:col>
                    <xdr:colOff>57150</xdr:colOff>
                    <xdr:row>19</xdr:row>
                    <xdr:rowOff>38100</xdr:rowOff>
                  </from>
                  <to>
                    <xdr:col>21</xdr:col>
                    <xdr:colOff>104775</xdr:colOff>
                    <xdr:row>19</xdr:row>
                    <xdr:rowOff>180975</xdr:rowOff>
                  </to>
                </anchor>
              </controlPr>
            </control>
          </mc:Choice>
        </mc:AlternateContent>
        <mc:AlternateContent xmlns:mc="http://schemas.openxmlformats.org/markup-compatibility/2006">
          <mc:Choice Requires="x14">
            <control shapeId="1032" r:id="rId5" name="Check Box 8">
              <controlPr defaultSize="0" autoFill="0" autoLine="0" autoPict="0">
                <anchor moveWithCells="1">
                  <from>
                    <xdr:col>10</xdr:col>
                    <xdr:colOff>142875</xdr:colOff>
                    <xdr:row>49</xdr:row>
                    <xdr:rowOff>38100</xdr:rowOff>
                  </from>
                  <to>
                    <xdr:col>11</xdr:col>
                    <xdr:colOff>152400</xdr:colOff>
                    <xdr:row>49</xdr:row>
                    <xdr:rowOff>180975</xdr:rowOff>
                  </to>
                </anchor>
              </controlPr>
            </control>
          </mc:Choice>
        </mc:AlternateContent>
        <mc:AlternateContent xmlns:mc="http://schemas.openxmlformats.org/markup-compatibility/2006">
          <mc:Choice Requires="x14">
            <control shapeId="1035" r:id="rId6" name="Check Box 11">
              <controlPr defaultSize="0" autoFill="0" autoLine="0" autoPict="0">
                <anchor moveWithCells="1">
                  <from>
                    <xdr:col>21</xdr:col>
                    <xdr:colOff>142875</xdr:colOff>
                    <xdr:row>81</xdr:row>
                    <xdr:rowOff>38100</xdr:rowOff>
                  </from>
                  <to>
                    <xdr:col>23</xdr:col>
                    <xdr:colOff>9525</xdr:colOff>
                    <xdr:row>81</xdr:row>
                    <xdr:rowOff>180975</xdr:rowOff>
                  </to>
                </anchor>
              </controlPr>
            </control>
          </mc:Choice>
        </mc:AlternateContent>
        <mc:AlternateContent xmlns:mc="http://schemas.openxmlformats.org/markup-compatibility/2006">
          <mc:Choice Requires="x14">
            <control shapeId="1037" r:id="rId7" name="Check Box 13">
              <controlPr defaultSize="0" autoFill="0" autoLine="0" autoPict="0">
                <anchor moveWithCells="1">
                  <from>
                    <xdr:col>20</xdr:col>
                    <xdr:colOff>57150</xdr:colOff>
                    <xdr:row>20</xdr:row>
                    <xdr:rowOff>28575</xdr:rowOff>
                  </from>
                  <to>
                    <xdr:col>21</xdr:col>
                    <xdr:colOff>104775</xdr:colOff>
                    <xdr:row>20</xdr:row>
                    <xdr:rowOff>180975</xdr:rowOff>
                  </to>
                </anchor>
              </controlPr>
            </control>
          </mc:Choice>
        </mc:AlternateContent>
        <mc:AlternateContent xmlns:mc="http://schemas.openxmlformats.org/markup-compatibility/2006">
          <mc:Choice Requires="x14">
            <control shapeId="1042" r:id="rId8" name="Check Box 18">
              <controlPr defaultSize="0" autoFill="0" autoLine="0" autoPict="0">
                <anchor moveWithCells="1">
                  <from>
                    <xdr:col>20</xdr:col>
                    <xdr:colOff>57150</xdr:colOff>
                    <xdr:row>21</xdr:row>
                    <xdr:rowOff>38100</xdr:rowOff>
                  </from>
                  <to>
                    <xdr:col>21</xdr:col>
                    <xdr:colOff>104775</xdr:colOff>
                    <xdr:row>21</xdr:row>
                    <xdr:rowOff>180975</xdr:rowOff>
                  </to>
                </anchor>
              </controlPr>
            </control>
          </mc:Choice>
        </mc:AlternateContent>
        <mc:AlternateContent xmlns:mc="http://schemas.openxmlformats.org/markup-compatibility/2006">
          <mc:Choice Requires="x14">
            <control shapeId="1043" r:id="rId9" name="Check Box 19">
              <controlPr defaultSize="0" autoFill="0" autoLine="0" autoPict="0">
                <anchor moveWithCells="1">
                  <from>
                    <xdr:col>20</xdr:col>
                    <xdr:colOff>57150</xdr:colOff>
                    <xdr:row>22</xdr:row>
                    <xdr:rowOff>28575</xdr:rowOff>
                  </from>
                  <to>
                    <xdr:col>21</xdr:col>
                    <xdr:colOff>104775</xdr:colOff>
                    <xdr:row>22</xdr:row>
                    <xdr:rowOff>180975</xdr:rowOff>
                  </to>
                </anchor>
              </controlPr>
            </control>
          </mc:Choice>
        </mc:AlternateContent>
        <mc:AlternateContent xmlns:mc="http://schemas.openxmlformats.org/markup-compatibility/2006">
          <mc:Choice Requires="x14">
            <control shapeId="1044" r:id="rId10" name="Check Box 20">
              <controlPr defaultSize="0" autoFill="0" autoLine="0" autoPict="0">
                <anchor moveWithCells="1">
                  <from>
                    <xdr:col>20</xdr:col>
                    <xdr:colOff>57150</xdr:colOff>
                    <xdr:row>23</xdr:row>
                    <xdr:rowOff>38100</xdr:rowOff>
                  </from>
                  <to>
                    <xdr:col>21</xdr:col>
                    <xdr:colOff>104775</xdr:colOff>
                    <xdr:row>23</xdr:row>
                    <xdr:rowOff>180975</xdr:rowOff>
                  </to>
                </anchor>
              </controlPr>
            </control>
          </mc:Choice>
        </mc:AlternateContent>
        <mc:AlternateContent xmlns:mc="http://schemas.openxmlformats.org/markup-compatibility/2006">
          <mc:Choice Requires="x14">
            <control shapeId="1045" r:id="rId11" name="Check Box 21">
              <controlPr defaultSize="0" autoFill="0" autoLine="0" autoPict="0">
                <anchor moveWithCells="1">
                  <from>
                    <xdr:col>20</xdr:col>
                    <xdr:colOff>57150</xdr:colOff>
                    <xdr:row>24</xdr:row>
                    <xdr:rowOff>28575</xdr:rowOff>
                  </from>
                  <to>
                    <xdr:col>21</xdr:col>
                    <xdr:colOff>104775</xdr:colOff>
                    <xdr:row>24</xdr:row>
                    <xdr:rowOff>180975</xdr:rowOff>
                  </to>
                </anchor>
              </controlPr>
            </control>
          </mc:Choice>
        </mc:AlternateContent>
        <mc:AlternateContent xmlns:mc="http://schemas.openxmlformats.org/markup-compatibility/2006">
          <mc:Choice Requires="x14">
            <control shapeId="1046" r:id="rId12" name="Check Box 22">
              <controlPr defaultSize="0" autoFill="0" autoLine="0" autoPict="0">
                <anchor moveWithCells="1">
                  <from>
                    <xdr:col>26</xdr:col>
                    <xdr:colOff>142875</xdr:colOff>
                    <xdr:row>19</xdr:row>
                    <xdr:rowOff>38100</xdr:rowOff>
                  </from>
                  <to>
                    <xdr:col>28</xdr:col>
                    <xdr:colOff>9525</xdr:colOff>
                    <xdr:row>19</xdr:row>
                    <xdr:rowOff>180975</xdr:rowOff>
                  </to>
                </anchor>
              </controlPr>
            </control>
          </mc:Choice>
        </mc:AlternateContent>
        <mc:AlternateContent xmlns:mc="http://schemas.openxmlformats.org/markup-compatibility/2006">
          <mc:Choice Requires="x14">
            <control shapeId="1047" r:id="rId13" name="Check Box 23">
              <controlPr defaultSize="0" autoFill="0" autoLine="0" autoPict="0">
                <anchor moveWithCells="1">
                  <from>
                    <xdr:col>26</xdr:col>
                    <xdr:colOff>142875</xdr:colOff>
                    <xdr:row>20</xdr:row>
                    <xdr:rowOff>28575</xdr:rowOff>
                  </from>
                  <to>
                    <xdr:col>28</xdr:col>
                    <xdr:colOff>9525</xdr:colOff>
                    <xdr:row>20</xdr:row>
                    <xdr:rowOff>180975</xdr:rowOff>
                  </to>
                </anchor>
              </controlPr>
            </control>
          </mc:Choice>
        </mc:AlternateContent>
        <mc:AlternateContent xmlns:mc="http://schemas.openxmlformats.org/markup-compatibility/2006">
          <mc:Choice Requires="x14">
            <control shapeId="1048" r:id="rId14" name="Check Box 24">
              <controlPr defaultSize="0" autoFill="0" autoLine="0" autoPict="0">
                <anchor moveWithCells="1">
                  <from>
                    <xdr:col>26</xdr:col>
                    <xdr:colOff>142875</xdr:colOff>
                    <xdr:row>21</xdr:row>
                    <xdr:rowOff>38100</xdr:rowOff>
                  </from>
                  <to>
                    <xdr:col>28</xdr:col>
                    <xdr:colOff>9525</xdr:colOff>
                    <xdr:row>21</xdr:row>
                    <xdr:rowOff>180975</xdr:rowOff>
                  </to>
                </anchor>
              </controlPr>
            </control>
          </mc:Choice>
        </mc:AlternateContent>
        <mc:AlternateContent xmlns:mc="http://schemas.openxmlformats.org/markup-compatibility/2006">
          <mc:Choice Requires="x14">
            <control shapeId="1049" r:id="rId15" name="Check Box 25">
              <controlPr defaultSize="0" autoFill="0" autoLine="0" autoPict="0">
                <anchor moveWithCells="1">
                  <from>
                    <xdr:col>26</xdr:col>
                    <xdr:colOff>142875</xdr:colOff>
                    <xdr:row>22</xdr:row>
                    <xdr:rowOff>28575</xdr:rowOff>
                  </from>
                  <to>
                    <xdr:col>28</xdr:col>
                    <xdr:colOff>9525</xdr:colOff>
                    <xdr:row>22</xdr:row>
                    <xdr:rowOff>180975</xdr:rowOff>
                  </to>
                </anchor>
              </controlPr>
            </control>
          </mc:Choice>
        </mc:AlternateContent>
        <mc:AlternateContent xmlns:mc="http://schemas.openxmlformats.org/markup-compatibility/2006">
          <mc:Choice Requires="x14">
            <control shapeId="1050" r:id="rId16" name="Check Box 26">
              <controlPr defaultSize="0" autoFill="0" autoLine="0" autoPict="0">
                <anchor moveWithCells="1">
                  <from>
                    <xdr:col>26</xdr:col>
                    <xdr:colOff>142875</xdr:colOff>
                    <xdr:row>23</xdr:row>
                    <xdr:rowOff>38100</xdr:rowOff>
                  </from>
                  <to>
                    <xdr:col>28</xdr:col>
                    <xdr:colOff>9525</xdr:colOff>
                    <xdr:row>23</xdr:row>
                    <xdr:rowOff>180975</xdr:rowOff>
                  </to>
                </anchor>
              </controlPr>
            </control>
          </mc:Choice>
        </mc:AlternateContent>
        <mc:AlternateContent xmlns:mc="http://schemas.openxmlformats.org/markup-compatibility/2006">
          <mc:Choice Requires="x14">
            <control shapeId="1051" r:id="rId17" name="Check Box 27">
              <controlPr defaultSize="0" autoFill="0" autoLine="0" autoPict="0">
                <anchor moveWithCells="1">
                  <from>
                    <xdr:col>26</xdr:col>
                    <xdr:colOff>142875</xdr:colOff>
                    <xdr:row>24</xdr:row>
                    <xdr:rowOff>28575</xdr:rowOff>
                  </from>
                  <to>
                    <xdr:col>28</xdr:col>
                    <xdr:colOff>9525</xdr:colOff>
                    <xdr:row>24</xdr:row>
                    <xdr:rowOff>180975</xdr:rowOff>
                  </to>
                </anchor>
              </controlPr>
            </control>
          </mc:Choice>
        </mc:AlternateContent>
        <mc:AlternateContent xmlns:mc="http://schemas.openxmlformats.org/markup-compatibility/2006">
          <mc:Choice Requires="x14">
            <control shapeId="1052" r:id="rId18" name="Check Box 28">
              <controlPr defaultSize="0" autoFill="0" autoLine="0" autoPict="0">
                <anchor moveWithCells="1">
                  <from>
                    <xdr:col>32</xdr:col>
                    <xdr:colOff>47625</xdr:colOff>
                    <xdr:row>19</xdr:row>
                    <xdr:rowOff>38100</xdr:rowOff>
                  </from>
                  <to>
                    <xdr:col>33</xdr:col>
                    <xdr:colOff>85725</xdr:colOff>
                    <xdr:row>19</xdr:row>
                    <xdr:rowOff>180975</xdr:rowOff>
                  </to>
                </anchor>
              </controlPr>
            </control>
          </mc:Choice>
        </mc:AlternateContent>
        <mc:AlternateContent xmlns:mc="http://schemas.openxmlformats.org/markup-compatibility/2006">
          <mc:Choice Requires="x14">
            <control shapeId="1053" r:id="rId19" name="Check Box 29">
              <controlPr defaultSize="0" autoFill="0" autoLine="0" autoPict="0">
                <anchor moveWithCells="1">
                  <from>
                    <xdr:col>32</xdr:col>
                    <xdr:colOff>47625</xdr:colOff>
                    <xdr:row>20</xdr:row>
                    <xdr:rowOff>28575</xdr:rowOff>
                  </from>
                  <to>
                    <xdr:col>33</xdr:col>
                    <xdr:colOff>85725</xdr:colOff>
                    <xdr:row>20</xdr:row>
                    <xdr:rowOff>180975</xdr:rowOff>
                  </to>
                </anchor>
              </controlPr>
            </control>
          </mc:Choice>
        </mc:AlternateContent>
        <mc:AlternateContent xmlns:mc="http://schemas.openxmlformats.org/markup-compatibility/2006">
          <mc:Choice Requires="x14">
            <control shapeId="1054" r:id="rId20" name="Check Box 30">
              <controlPr defaultSize="0" autoFill="0" autoLine="0" autoPict="0">
                <anchor moveWithCells="1">
                  <from>
                    <xdr:col>32</xdr:col>
                    <xdr:colOff>47625</xdr:colOff>
                    <xdr:row>21</xdr:row>
                    <xdr:rowOff>38100</xdr:rowOff>
                  </from>
                  <to>
                    <xdr:col>33</xdr:col>
                    <xdr:colOff>85725</xdr:colOff>
                    <xdr:row>21</xdr:row>
                    <xdr:rowOff>180975</xdr:rowOff>
                  </to>
                </anchor>
              </controlPr>
            </control>
          </mc:Choice>
        </mc:AlternateContent>
        <mc:AlternateContent xmlns:mc="http://schemas.openxmlformats.org/markup-compatibility/2006">
          <mc:Choice Requires="x14">
            <control shapeId="1055" r:id="rId21" name="Check Box 31">
              <controlPr defaultSize="0" autoFill="0" autoLine="0" autoPict="0">
                <anchor moveWithCells="1">
                  <from>
                    <xdr:col>32</xdr:col>
                    <xdr:colOff>47625</xdr:colOff>
                    <xdr:row>22</xdr:row>
                    <xdr:rowOff>28575</xdr:rowOff>
                  </from>
                  <to>
                    <xdr:col>33</xdr:col>
                    <xdr:colOff>85725</xdr:colOff>
                    <xdr:row>22</xdr:row>
                    <xdr:rowOff>180975</xdr:rowOff>
                  </to>
                </anchor>
              </controlPr>
            </control>
          </mc:Choice>
        </mc:AlternateContent>
        <mc:AlternateContent xmlns:mc="http://schemas.openxmlformats.org/markup-compatibility/2006">
          <mc:Choice Requires="x14">
            <control shapeId="1056" r:id="rId22" name="Check Box 32">
              <controlPr defaultSize="0" autoFill="0" autoLine="0" autoPict="0">
                <anchor moveWithCells="1">
                  <from>
                    <xdr:col>32</xdr:col>
                    <xdr:colOff>47625</xdr:colOff>
                    <xdr:row>23</xdr:row>
                    <xdr:rowOff>38100</xdr:rowOff>
                  </from>
                  <to>
                    <xdr:col>33</xdr:col>
                    <xdr:colOff>85725</xdr:colOff>
                    <xdr:row>23</xdr:row>
                    <xdr:rowOff>180975</xdr:rowOff>
                  </to>
                </anchor>
              </controlPr>
            </control>
          </mc:Choice>
        </mc:AlternateContent>
        <mc:AlternateContent xmlns:mc="http://schemas.openxmlformats.org/markup-compatibility/2006">
          <mc:Choice Requires="x14">
            <control shapeId="1057" r:id="rId23" name="Check Box 33">
              <controlPr defaultSize="0" autoFill="0" autoLine="0" autoPict="0">
                <anchor moveWithCells="1">
                  <from>
                    <xdr:col>32</xdr:col>
                    <xdr:colOff>47625</xdr:colOff>
                    <xdr:row>24</xdr:row>
                    <xdr:rowOff>28575</xdr:rowOff>
                  </from>
                  <to>
                    <xdr:col>33</xdr:col>
                    <xdr:colOff>85725</xdr:colOff>
                    <xdr:row>24</xdr:row>
                    <xdr:rowOff>180975</xdr:rowOff>
                  </to>
                </anchor>
              </controlPr>
            </control>
          </mc:Choice>
        </mc:AlternateContent>
        <mc:AlternateContent xmlns:mc="http://schemas.openxmlformats.org/markup-compatibility/2006">
          <mc:Choice Requires="x14">
            <control shapeId="1058" r:id="rId24" name="Check Box 34">
              <controlPr defaultSize="0" autoFill="0" autoLine="0" autoPict="0">
                <anchor moveWithCells="1">
                  <from>
                    <xdr:col>36</xdr:col>
                    <xdr:colOff>57150</xdr:colOff>
                    <xdr:row>19</xdr:row>
                    <xdr:rowOff>38100</xdr:rowOff>
                  </from>
                  <to>
                    <xdr:col>37</xdr:col>
                    <xdr:colOff>104775</xdr:colOff>
                    <xdr:row>19</xdr:row>
                    <xdr:rowOff>180975</xdr:rowOff>
                  </to>
                </anchor>
              </controlPr>
            </control>
          </mc:Choice>
        </mc:AlternateContent>
        <mc:AlternateContent xmlns:mc="http://schemas.openxmlformats.org/markup-compatibility/2006">
          <mc:Choice Requires="x14">
            <control shapeId="1059" r:id="rId25" name="Check Box 35">
              <controlPr defaultSize="0" autoFill="0" autoLine="0" autoPict="0">
                <anchor moveWithCells="1">
                  <from>
                    <xdr:col>36</xdr:col>
                    <xdr:colOff>57150</xdr:colOff>
                    <xdr:row>20</xdr:row>
                    <xdr:rowOff>28575</xdr:rowOff>
                  </from>
                  <to>
                    <xdr:col>37</xdr:col>
                    <xdr:colOff>104775</xdr:colOff>
                    <xdr:row>20</xdr:row>
                    <xdr:rowOff>180975</xdr:rowOff>
                  </to>
                </anchor>
              </controlPr>
            </control>
          </mc:Choice>
        </mc:AlternateContent>
        <mc:AlternateContent xmlns:mc="http://schemas.openxmlformats.org/markup-compatibility/2006">
          <mc:Choice Requires="x14">
            <control shapeId="1060" r:id="rId26" name="Check Box 36">
              <controlPr defaultSize="0" autoFill="0" autoLine="0" autoPict="0">
                <anchor moveWithCells="1">
                  <from>
                    <xdr:col>36</xdr:col>
                    <xdr:colOff>57150</xdr:colOff>
                    <xdr:row>21</xdr:row>
                    <xdr:rowOff>38100</xdr:rowOff>
                  </from>
                  <to>
                    <xdr:col>37</xdr:col>
                    <xdr:colOff>104775</xdr:colOff>
                    <xdr:row>21</xdr:row>
                    <xdr:rowOff>180975</xdr:rowOff>
                  </to>
                </anchor>
              </controlPr>
            </control>
          </mc:Choice>
        </mc:AlternateContent>
        <mc:AlternateContent xmlns:mc="http://schemas.openxmlformats.org/markup-compatibility/2006">
          <mc:Choice Requires="x14">
            <control shapeId="1061" r:id="rId27" name="Check Box 37">
              <controlPr defaultSize="0" autoFill="0" autoLine="0" autoPict="0">
                <anchor moveWithCells="1">
                  <from>
                    <xdr:col>36</xdr:col>
                    <xdr:colOff>57150</xdr:colOff>
                    <xdr:row>22</xdr:row>
                    <xdr:rowOff>28575</xdr:rowOff>
                  </from>
                  <to>
                    <xdr:col>37</xdr:col>
                    <xdr:colOff>104775</xdr:colOff>
                    <xdr:row>22</xdr:row>
                    <xdr:rowOff>180975</xdr:rowOff>
                  </to>
                </anchor>
              </controlPr>
            </control>
          </mc:Choice>
        </mc:AlternateContent>
        <mc:AlternateContent xmlns:mc="http://schemas.openxmlformats.org/markup-compatibility/2006">
          <mc:Choice Requires="x14">
            <control shapeId="1062" r:id="rId28" name="Check Box 38">
              <controlPr defaultSize="0" autoFill="0" autoLine="0" autoPict="0">
                <anchor moveWithCells="1">
                  <from>
                    <xdr:col>36</xdr:col>
                    <xdr:colOff>57150</xdr:colOff>
                    <xdr:row>23</xdr:row>
                    <xdr:rowOff>38100</xdr:rowOff>
                  </from>
                  <to>
                    <xdr:col>37</xdr:col>
                    <xdr:colOff>104775</xdr:colOff>
                    <xdr:row>23</xdr:row>
                    <xdr:rowOff>180975</xdr:rowOff>
                  </to>
                </anchor>
              </controlPr>
            </control>
          </mc:Choice>
        </mc:AlternateContent>
        <mc:AlternateContent xmlns:mc="http://schemas.openxmlformats.org/markup-compatibility/2006">
          <mc:Choice Requires="x14">
            <control shapeId="1063" r:id="rId29" name="Check Box 39">
              <controlPr defaultSize="0" autoFill="0" autoLine="0" autoPict="0">
                <anchor moveWithCells="1">
                  <from>
                    <xdr:col>36</xdr:col>
                    <xdr:colOff>57150</xdr:colOff>
                    <xdr:row>24</xdr:row>
                    <xdr:rowOff>28575</xdr:rowOff>
                  </from>
                  <to>
                    <xdr:col>37</xdr:col>
                    <xdr:colOff>104775</xdr:colOff>
                    <xdr:row>24</xdr:row>
                    <xdr:rowOff>180975</xdr:rowOff>
                  </to>
                </anchor>
              </controlPr>
            </control>
          </mc:Choice>
        </mc:AlternateContent>
        <mc:AlternateContent xmlns:mc="http://schemas.openxmlformats.org/markup-compatibility/2006">
          <mc:Choice Requires="x14">
            <control shapeId="1069" r:id="rId30" name="Check Box 45">
              <controlPr defaultSize="0" autoFill="0" autoLine="0" autoPict="0">
                <anchor moveWithCells="1">
                  <from>
                    <xdr:col>10</xdr:col>
                    <xdr:colOff>142875</xdr:colOff>
                    <xdr:row>46</xdr:row>
                    <xdr:rowOff>38100</xdr:rowOff>
                  </from>
                  <to>
                    <xdr:col>12</xdr:col>
                    <xdr:colOff>9525</xdr:colOff>
                    <xdr:row>46</xdr:row>
                    <xdr:rowOff>180975</xdr:rowOff>
                  </to>
                </anchor>
              </controlPr>
            </control>
          </mc:Choice>
        </mc:AlternateContent>
        <mc:AlternateContent xmlns:mc="http://schemas.openxmlformats.org/markup-compatibility/2006">
          <mc:Choice Requires="x14">
            <control shapeId="1070" r:id="rId31" name="Check Box 46">
              <controlPr defaultSize="0" autoFill="0" autoLine="0" autoPict="0">
                <anchor moveWithCells="1">
                  <from>
                    <xdr:col>10</xdr:col>
                    <xdr:colOff>142875</xdr:colOff>
                    <xdr:row>47</xdr:row>
                    <xdr:rowOff>38100</xdr:rowOff>
                  </from>
                  <to>
                    <xdr:col>12</xdr:col>
                    <xdr:colOff>9525</xdr:colOff>
                    <xdr:row>47</xdr:row>
                    <xdr:rowOff>180975</xdr:rowOff>
                  </to>
                </anchor>
              </controlPr>
            </control>
          </mc:Choice>
        </mc:AlternateContent>
        <mc:AlternateContent xmlns:mc="http://schemas.openxmlformats.org/markup-compatibility/2006">
          <mc:Choice Requires="x14">
            <control shapeId="1071" r:id="rId32" name="Check Box 47">
              <controlPr defaultSize="0" autoFill="0" autoLine="0" autoPict="0">
                <anchor moveWithCells="1">
                  <from>
                    <xdr:col>22</xdr:col>
                    <xdr:colOff>161925</xdr:colOff>
                    <xdr:row>46</xdr:row>
                    <xdr:rowOff>47625</xdr:rowOff>
                  </from>
                  <to>
                    <xdr:col>24</xdr:col>
                    <xdr:colOff>38100</xdr:colOff>
                    <xdr:row>46</xdr:row>
                    <xdr:rowOff>190500</xdr:rowOff>
                  </to>
                </anchor>
              </controlPr>
            </control>
          </mc:Choice>
        </mc:AlternateContent>
        <mc:AlternateContent xmlns:mc="http://schemas.openxmlformats.org/markup-compatibility/2006">
          <mc:Choice Requires="x14">
            <control shapeId="1072" r:id="rId33" name="Check Box 48">
              <controlPr defaultSize="0" autoFill="0" autoLine="0" autoPict="0">
                <anchor moveWithCells="1">
                  <from>
                    <xdr:col>26</xdr:col>
                    <xdr:colOff>142875</xdr:colOff>
                    <xdr:row>46</xdr:row>
                    <xdr:rowOff>47625</xdr:rowOff>
                  </from>
                  <to>
                    <xdr:col>28</xdr:col>
                    <xdr:colOff>9525</xdr:colOff>
                    <xdr:row>46</xdr:row>
                    <xdr:rowOff>190500</xdr:rowOff>
                  </to>
                </anchor>
              </controlPr>
            </control>
          </mc:Choice>
        </mc:AlternateContent>
        <mc:AlternateContent xmlns:mc="http://schemas.openxmlformats.org/markup-compatibility/2006">
          <mc:Choice Requires="x14">
            <control shapeId="1074" r:id="rId34" name="Check Box 50">
              <controlPr defaultSize="0" autoFill="0" autoLine="0" autoPict="0">
                <anchor moveWithCells="1">
                  <from>
                    <xdr:col>30</xdr:col>
                    <xdr:colOff>152400</xdr:colOff>
                    <xdr:row>46</xdr:row>
                    <xdr:rowOff>47625</xdr:rowOff>
                  </from>
                  <to>
                    <xdr:col>32</xdr:col>
                    <xdr:colOff>9525</xdr:colOff>
                    <xdr:row>46</xdr:row>
                    <xdr:rowOff>190500</xdr:rowOff>
                  </to>
                </anchor>
              </controlPr>
            </control>
          </mc:Choice>
        </mc:AlternateContent>
        <mc:AlternateContent xmlns:mc="http://schemas.openxmlformats.org/markup-compatibility/2006">
          <mc:Choice Requires="x14">
            <control shapeId="1076" r:id="rId35" name="Check Box 52">
              <controlPr defaultSize="0" autoFill="0" autoLine="0" autoPict="0">
                <anchor moveWithCells="1">
                  <from>
                    <xdr:col>10</xdr:col>
                    <xdr:colOff>142875</xdr:colOff>
                    <xdr:row>50</xdr:row>
                    <xdr:rowOff>38100</xdr:rowOff>
                  </from>
                  <to>
                    <xdr:col>12</xdr:col>
                    <xdr:colOff>9525</xdr:colOff>
                    <xdr:row>50</xdr:row>
                    <xdr:rowOff>180975</xdr:rowOff>
                  </to>
                </anchor>
              </controlPr>
            </control>
          </mc:Choice>
        </mc:AlternateContent>
        <mc:AlternateContent xmlns:mc="http://schemas.openxmlformats.org/markup-compatibility/2006">
          <mc:Choice Requires="x14">
            <control shapeId="1077" r:id="rId36" name="Check Box 53">
              <controlPr defaultSize="0" autoFill="0" autoLine="0" autoPict="0">
                <anchor moveWithCells="1">
                  <from>
                    <xdr:col>10</xdr:col>
                    <xdr:colOff>142875</xdr:colOff>
                    <xdr:row>51</xdr:row>
                    <xdr:rowOff>38100</xdr:rowOff>
                  </from>
                  <to>
                    <xdr:col>12</xdr:col>
                    <xdr:colOff>9525</xdr:colOff>
                    <xdr:row>51</xdr:row>
                    <xdr:rowOff>180975</xdr:rowOff>
                  </to>
                </anchor>
              </controlPr>
            </control>
          </mc:Choice>
        </mc:AlternateContent>
        <mc:AlternateContent xmlns:mc="http://schemas.openxmlformats.org/markup-compatibility/2006">
          <mc:Choice Requires="x14">
            <control shapeId="1078" r:id="rId37" name="Check Box 54">
              <controlPr defaultSize="0" autoFill="0" autoLine="0" autoPict="0">
                <anchor moveWithCells="1">
                  <from>
                    <xdr:col>15</xdr:col>
                    <xdr:colOff>142875</xdr:colOff>
                    <xdr:row>52</xdr:row>
                    <xdr:rowOff>47625</xdr:rowOff>
                  </from>
                  <to>
                    <xdr:col>17</xdr:col>
                    <xdr:colOff>9525</xdr:colOff>
                    <xdr:row>52</xdr:row>
                    <xdr:rowOff>190500</xdr:rowOff>
                  </to>
                </anchor>
              </controlPr>
            </control>
          </mc:Choice>
        </mc:AlternateContent>
        <mc:AlternateContent xmlns:mc="http://schemas.openxmlformats.org/markup-compatibility/2006">
          <mc:Choice Requires="x14">
            <control shapeId="1079" r:id="rId38" name="Check Box 55">
              <controlPr defaultSize="0" autoFill="0" autoLine="0" autoPict="0">
                <anchor moveWithCells="1">
                  <from>
                    <xdr:col>24</xdr:col>
                    <xdr:colOff>142875</xdr:colOff>
                    <xdr:row>52</xdr:row>
                    <xdr:rowOff>47625</xdr:rowOff>
                  </from>
                  <to>
                    <xdr:col>26</xdr:col>
                    <xdr:colOff>9525</xdr:colOff>
                    <xdr:row>52</xdr:row>
                    <xdr:rowOff>190500</xdr:rowOff>
                  </to>
                </anchor>
              </controlPr>
            </control>
          </mc:Choice>
        </mc:AlternateContent>
        <mc:AlternateContent xmlns:mc="http://schemas.openxmlformats.org/markup-compatibility/2006">
          <mc:Choice Requires="x14">
            <control shapeId="1080" r:id="rId39" name="Check Box 56">
              <controlPr defaultSize="0" autoFill="0" autoLine="0" autoPict="0">
                <anchor moveWithCells="1">
                  <from>
                    <xdr:col>15</xdr:col>
                    <xdr:colOff>142875</xdr:colOff>
                    <xdr:row>53</xdr:row>
                    <xdr:rowOff>47625</xdr:rowOff>
                  </from>
                  <to>
                    <xdr:col>17</xdr:col>
                    <xdr:colOff>9525</xdr:colOff>
                    <xdr:row>53</xdr:row>
                    <xdr:rowOff>190500</xdr:rowOff>
                  </to>
                </anchor>
              </controlPr>
            </control>
          </mc:Choice>
        </mc:AlternateContent>
        <mc:AlternateContent xmlns:mc="http://schemas.openxmlformats.org/markup-compatibility/2006">
          <mc:Choice Requires="x14">
            <control shapeId="1081" r:id="rId40" name="Check Box 57">
              <controlPr defaultSize="0" autoFill="0" autoLine="0" autoPict="0">
                <anchor moveWithCells="1">
                  <from>
                    <xdr:col>15</xdr:col>
                    <xdr:colOff>142875</xdr:colOff>
                    <xdr:row>54</xdr:row>
                    <xdr:rowOff>47625</xdr:rowOff>
                  </from>
                  <to>
                    <xdr:col>17</xdr:col>
                    <xdr:colOff>9525</xdr:colOff>
                    <xdr:row>54</xdr:row>
                    <xdr:rowOff>190500</xdr:rowOff>
                  </to>
                </anchor>
              </controlPr>
            </control>
          </mc:Choice>
        </mc:AlternateContent>
        <mc:AlternateContent xmlns:mc="http://schemas.openxmlformats.org/markup-compatibility/2006">
          <mc:Choice Requires="x14">
            <control shapeId="1082" r:id="rId41" name="Check Box 58">
              <controlPr defaultSize="0" autoFill="0" autoLine="0" autoPict="0">
                <anchor moveWithCells="1">
                  <from>
                    <xdr:col>15</xdr:col>
                    <xdr:colOff>142875</xdr:colOff>
                    <xdr:row>55</xdr:row>
                    <xdr:rowOff>47625</xdr:rowOff>
                  </from>
                  <to>
                    <xdr:col>17</xdr:col>
                    <xdr:colOff>9525</xdr:colOff>
                    <xdr:row>55</xdr:row>
                    <xdr:rowOff>190500</xdr:rowOff>
                  </to>
                </anchor>
              </controlPr>
            </control>
          </mc:Choice>
        </mc:AlternateContent>
        <mc:AlternateContent xmlns:mc="http://schemas.openxmlformats.org/markup-compatibility/2006">
          <mc:Choice Requires="x14">
            <control shapeId="1083" r:id="rId42" name="Check Box 59">
              <controlPr defaultSize="0" autoFill="0" autoLine="0" autoPict="0">
                <anchor moveWithCells="1">
                  <from>
                    <xdr:col>10</xdr:col>
                    <xdr:colOff>142875</xdr:colOff>
                    <xdr:row>73</xdr:row>
                    <xdr:rowOff>38100</xdr:rowOff>
                  </from>
                  <to>
                    <xdr:col>12</xdr:col>
                    <xdr:colOff>9525</xdr:colOff>
                    <xdr:row>73</xdr:row>
                    <xdr:rowOff>180975</xdr:rowOff>
                  </to>
                </anchor>
              </controlPr>
            </control>
          </mc:Choice>
        </mc:AlternateContent>
        <mc:AlternateContent xmlns:mc="http://schemas.openxmlformats.org/markup-compatibility/2006">
          <mc:Choice Requires="x14">
            <control shapeId="1084" r:id="rId43" name="Check Box 60">
              <controlPr defaultSize="0" autoFill="0" autoLine="0" autoPict="0">
                <anchor moveWithCells="1">
                  <from>
                    <xdr:col>10</xdr:col>
                    <xdr:colOff>142875</xdr:colOff>
                    <xdr:row>74</xdr:row>
                    <xdr:rowOff>38100</xdr:rowOff>
                  </from>
                  <to>
                    <xdr:col>12</xdr:col>
                    <xdr:colOff>9525</xdr:colOff>
                    <xdr:row>74</xdr:row>
                    <xdr:rowOff>180975</xdr:rowOff>
                  </to>
                </anchor>
              </controlPr>
            </control>
          </mc:Choice>
        </mc:AlternateContent>
        <mc:AlternateContent xmlns:mc="http://schemas.openxmlformats.org/markup-compatibility/2006">
          <mc:Choice Requires="x14">
            <control shapeId="1085" r:id="rId44" name="Check Box 61">
              <controlPr defaultSize="0" autoFill="0" autoLine="0" autoPict="0">
                <anchor moveWithCells="1">
                  <from>
                    <xdr:col>10</xdr:col>
                    <xdr:colOff>142875</xdr:colOff>
                    <xdr:row>75</xdr:row>
                    <xdr:rowOff>47625</xdr:rowOff>
                  </from>
                  <to>
                    <xdr:col>12</xdr:col>
                    <xdr:colOff>9525</xdr:colOff>
                    <xdr:row>75</xdr:row>
                    <xdr:rowOff>190500</xdr:rowOff>
                  </to>
                </anchor>
              </controlPr>
            </control>
          </mc:Choice>
        </mc:AlternateContent>
        <mc:AlternateContent xmlns:mc="http://schemas.openxmlformats.org/markup-compatibility/2006">
          <mc:Choice Requires="x14">
            <control shapeId="1086" r:id="rId45" name="Check Box 62">
              <controlPr defaultSize="0" autoFill="0" autoLine="0" autoPict="0">
                <anchor moveWithCells="1">
                  <from>
                    <xdr:col>10</xdr:col>
                    <xdr:colOff>142875</xdr:colOff>
                    <xdr:row>76</xdr:row>
                    <xdr:rowOff>38100</xdr:rowOff>
                  </from>
                  <to>
                    <xdr:col>12</xdr:col>
                    <xdr:colOff>9525</xdr:colOff>
                    <xdr:row>76</xdr:row>
                    <xdr:rowOff>180975</xdr:rowOff>
                  </to>
                </anchor>
              </controlPr>
            </control>
          </mc:Choice>
        </mc:AlternateContent>
        <mc:AlternateContent xmlns:mc="http://schemas.openxmlformats.org/markup-compatibility/2006">
          <mc:Choice Requires="x14">
            <control shapeId="1087" r:id="rId46" name="Check Box 63">
              <controlPr defaultSize="0" autoFill="0" autoLine="0" autoPict="0">
                <anchor moveWithCells="1">
                  <from>
                    <xdr:col>10</xdr:col>
                    <xdr:colOff>142875</xdr:colOff>
                    <xdr:row>77</xdr:row>
                    <xdr:rowOff>38100</xdr:rowOff>
                  </from>
                  <to>
                    <xdr:col>12</xdr:col>
                    <xdr:colOff>9525</xdr:colOff>
                    <xdr:row>77</xdr:row>
                    <xdr:rowOff>180975</xdr:rowOff>
                  </to>
                </anchor>
              </controlPr>
            </control>
          </mc:Choice>
        </mc:AlternateContent>
        <mc:AlternateContent xmlns:mc="http://schemas.openxmlformats.org/markup-compatibility/2006">
          <mc:Choice Requires="x14">
            <control shapeId="1088" r:id="rId47" name="Check Box 64">
              <controlPr defaultSize="0" autoFill="0" autoLine="0" autoPict="0">
                <anchor moveWithCells="1">
                  <from>
                    <xdr:col>10</xdr:col>
                    <xdr:colOff>142875</xdr:colOff>
                    <xdr:row>78</xdr:row>
                    <xdr:rowOff>38100</xdr:rowOff>
                  </from>
                  <to>
                    <xdr:col>12</xdr:col>
                    <xdr:colOff>9525</xdr:colOff>
                    <xdr:row>78</xdr:row>
                    <xdr:rowOff>180975</xdr:rowOff>
                  </to>
                </anchor>
              </controlPr>
            </control>
          </mc:Choice>
        </mc:AlternateContent>
        <mc:AlternateContent xmlns:mc="http://schemas.openxmlformats.org/markup-compatibility/2006">
          <mc:Choice Requires="x14">
            <control shapeId="1089" r:id="rId48" name="Check Box 65">
              <controlPr defaultSize="0" autoFill="0" autoLine="0" autoPict="0">
                <anchor moveWithCells="1">
                  <from>
                    <xdr:col>10</xdr:col>
                    <xdr:colOff>142875</xdr:colOff>
                    <xdr:row>79</xdr:row>
                    <xdr:rowOff>47625</xdr:rowOff>
                  </from>
                  <to>
                    <xdr:col>12</xdr:col>
                    <xdr:colOff>9525</xdr:colOff>
                    <xdr:row>79</xdr:row>
                    <xdr:rowOff>190500</xdr:rowOff>
                  </to>
                </anchor>
              </controlPr>
            </control>
          </mc:Choice>
        </mc:AlternateContent>
        <mc:AlternateContent xmlns:mc="http://schemas.openxmlformats.org/markup-compatibility/2006">
          <mc:Choice Requires="x14">
            <control shapeId="1090" r:id="rId49" name="Check Box 66">
              <controlPr defaultSize="0" autoFill="0" autoLine="0" autoPict="0">
                <anchor moveWithCells="1">
                  <from>
                    <xdr:col>10</xdr:col>
                    <xdr:colOff>142875</xdr:colOff>
                    <xdr:row>80</xdr:row>
                    <xdr:rowOff>38100</xdr:rowOff>
                  </from>
                  <to>
                    <xdr:col>12</xdr:col>
                    <xdr:colOff>9525</xdr:colOff>
                    <xdr:row>80</xdr:row>
                    <xdr:rowOff>180975</xdr:rowOff>
                  </to>
                </anchor>
              </controlPr>
            </control>
          </mc:Choice>
        </mc:AlternateContent>
        <mc:AlternateContent xmlns:mc="http://schemas.openxmlformats.org/markup-compatibility/2006">
          <mc:Choice Requires="x14">
            <control shapeId="1091" r:id="rId50" name="Check Box 67">
              <controlPr defaultSize="0" autoFill="0" autoLine="0" autoPict="0">
                <anchor moveWithCells="1">
                  <from>
                    <xdr:col>21</xdr:col>
                    <xdr:colOff>142875</xdr:colOff>
                    <xdr:row>73</xdr:row>
                    <xdr:rowOff>38100</xdr:rowOff>
                  </from>
                  <to>
                    <xdr:col>23</xdr:col>
                    <xdr:colOff>9525</xdr:colOff>
                    <xdr:row>73</xdr:row>
                    <xdr:rowOff>180975</xdr:rowOff>
                  </to>
                </anchor>
              </controlPr>
            </control>
          </mc:Choice>
        </mc:AlternateContent>
        <mc:AlternateContent xmlns:mc="http://schemas.openxmlformats.org/markup-compatibility/2006">
          <mc:Choice Requires="x14">
            <control shapeId="1092" r:id="rId51" name="Check Box 68">
              <controlPr defaultSize="0" autoFill="0" autoLine="0" autoPict="0">
                <anchor moveWithCells="1">
                  <from>
                    <xdr:col>30</xdr:col>
                    <xdr:colOff>142875</xdr:colOff>
                    <xdr:row>73</xdr:row>
                    <xdr:rowOff>38100</xdr:rowOff>
                  </from>
                  <to>
                    <xdr:col>32</xdr:col>
                    <xdr:colOff>9525</xdr:colOff>
                    <xdr:row>73</xdr:row>
                    <xdr:rowOff>180975</xdr:rowOff>
                  </to>
                </anchor>
              </controlPr>
            </control>
          </mc:Choice>
        </mc:AlternateContent>
        <mc:AlternateContent xmlns:mc="http://schemas.openxmlformats.org/markup-compatibility/2006">
          <mc:Choice Requires="x14">
            <control shapeId="1093" r:id="rId52" name="Check Box 69">
              <controlPr defaultSize="0" autoFill="0" autoLine="0" autoPict="0">
                <anchor moveWithCells="1">
                  <from>
                    <xdr:col>21</xdr:col>
                    <xdr:colOff>142875</xdr:colOff>
                    <xdr:row>77</xdr:row>
                    <xdr:rowOff>38100</xdr:rowOff>
                  </from>
                  <to>
                    <xdr:col>23</xdr:col>
                    <xdr:colOff>9525</xdr:colOff>
                    <xdr:row>77</xdr:row>
                    <xdr:rowOff>180975</xdr:rowOff>
                  </to>
                </anchor>
              </controlPr>
            </control>
          </mc:Choice>
        </mc:AlternateContent>
        <mc:AlternateContent xmlns:mc="http://schemas.openxmlformats.org/markup-compatibility/2006">
          <mc:Choice Requires="x14">
            <control shapeId="1094" r:id="rId53" name="Check Box 70">
              <controlPr defaultSize="0" autoFill="0" autoLine="0" autoPict="0">
                <anchor moveWithCells="1">
                  <from>
                    <xdr:col>29</xdr:col>
                    <xdr:colOff>142875</xdr:colOff>
                    <xdr:row>77</xdr:row>
                    <xdr:rowOff>38100</xdr:rowOff>
                  </from>
                  <to>
                    <xdr:col>31</xdr:col>
                    <xdr:colOff>9525</xdr:colOff>
                    <xdr:row>77</xdr:row>
                    <xdr:rowOff>180975</xdr:rowOff>
                  </to>
                </anchor>
              </controlPr>
            </control>
          </mc:Choice>
        </mc:AlternateContent>
        <mc:AlternateContent xmlns:mc="http://schemas.openxmlformats.org/markup-compatibility/2006">
          <mc:Choice Requires="x14">
            <control shapeId="1098" r:id="rId54" name="Check Box 74">
              <controlPr defaultSize="0" autoFill="0" autoLine="0" autoPict="0">
                <anchor moveWithCells="1">
                  <from>
                    <xdr:col>10</xdr:col>
                    <xdr:colOff>142875</xdr:colOff>
                    <xdr:row>82</xdr:row>
                    <xdr:rowOff>38100</xdr:rowOff>
                  </from>
                  <to>
                    <xdr:col>12</xdr:col>
                    <xdr:colOff>9525</xdr:colOff>
                    <xdr:row>82</xdr:row>
                    <xdr:rowOff>180975</xdr:rowOff>
                  </to>
                </anchor>
              </controlPr>
            </control>
          </mc:Choice>
        </mc:AlternateContent>
        <mc:AlternateContent xmlns:mc="http://schemas.openxmlformats.org/markup-compatibility/2006">
          <mc:Choice Requires="x14">
            <control shapeId="1099" r:id="rId55" name="Check Box 75">
              <controlPr defaultSize="0" autoFill="0" autoLine="0" autoPict="0">
                <anchor moveWithCells="1">
                  <from>
                    <xdr:col>10</xdr:col>
                    <xdr:colOff>142875</xdr:colOff>
                    <xdr:row>83</xdr:row>
                    <xdr:rowOff>47625</xdr:rowOff>
                  </from>
                  <to>
                    <xdr:col>12</xdr:col>
                    <xdr:colOff>9525</xdr:colOff>
                    <xdr:row>83</xdr:row>
                    <xdr:rowOff>190500</xdr:rowOff>
                  </to>
                </anchor>
              </controlPr>
            </control>
          </mc:Choice>
        </mc:AlternateContent>
        <mc:AlternateContent xmlns:mc="http://schemas.openxmlformats.org/markup-compatibility/2006">
          <mc:Choice Requires="x14">
            <control shapeId="1100" r:id="rId56" name="Check Box 76">
              <controlPr defaultSize="0" autoFill="0" autoLine="0" autoPict="0">
                <anchor moveWithCells="1">
                  <from>
                    <xdr:col>10</xdr:col>
                    <xdr:colOff>142875</xdr:colOff>
                    <xdr:row>84</xdr:row>
                    <xdr:rowOff>38100</xdr:rowOff>
                  </from>
                  <to>
                    <xdr:col>12</xdr:col>
                    <xdr:colOff>9525</xdr:colOff>
                    <xdr:row>84</xdr:row>
                    <xdr:rowOff>180975</xdr:rowOff>
                  </to>
                </anchor>
              </controlPr>
            </control>
          </mc:Choice>
        </mc:AlternateContent>
        <mc:AlternateContent xmlns:mc="http://schemas.openxmlformats.org/markup-compatibility/2006">
          <mc:Choice Requires="x14">
            <control shapeId="1101" r:id="rId57" name="Check Box 77">
              <controlPr defaultSize="0" autoFill="0" autoLine="0" autoPict="0">
                <anchor moveWithCells="1">
                  <from>
                    <xdr:col>30</xdr:col>
                    <xdr:colOff>142875</xdr:colOff>
                    <xdr:row>81</xdr:row>
                    <xdr:rowOff>38100</xdr:rowOff>
                  </from>
                  <to>
                    <xdr:col>32</xdr:col>
                    <xdr:colOff>9525</xdr:colOff>
                    <xdr:row>81</xdr:row>
                    <xdr:rowOff>180975</xdr:rowOff>
                  </to>
                </anchor>
              </controlPr>
            </control>
          </mc:Choice>
        </mc:AlternateContent>
        <mc:AlternateContent xmlns:mc="http://schemas.openxmlformats.org/markup-compatibility/2006">
          <mc:Choice Requires="x14">
            <control shapeId="1102" r:id="rId58" name="Check Box 78">
              <controlPr defaultSize="0" autoFill="0" autoLine="0" autoPict="0">
                <anchor moveWithCells="1">
                  <from>
                    <xdr:col>10</xdr:col>
                    <xdr:colOff>142875</xdr:colOff>
                    <xdr:row>85</xdr:row>
                    <xdr:rowOff>38100</xdr:rowOff>
                  </from>
                  <to>
                    <xdr:col>12</xdr:col>
                    <xdr:colOff>9525</xdr:colOff>
                    <xdr:row>85</xdr:row>
                    <xdr:rowOff>180975</xdr:rowOff>
                  </to>
                </anchor>
              </controlPr>
            </control>
          </mc:Choice>
        </mc:AlternateContent>
        <mc:AlternateContent xmlns:mc="http://schemas.openxmlformats.org/markup-compatibility/2006">
          <mc:Choice Requires="x14">
            <control shapeId="1103" r:id="rId59" name="Check Box 79">
              <controlPr defaultSize="0" autoFill="0" autoLine="0" autoPict="0">
                <anchor moveWithCells="1">
                  <from>
                    <xdr:col>10</xdr:col>
                    <xdr:colOff>142875</xdr:colOff>
                    <xdr:row>87</xdr:row>
                    <xdr:rowOff>38100</xdr:rowOff>
                  </from>
                  <to>
                    <xdr:col>12</xdr:col>
                    <xdr:colOff>9525</xdr:colOff>
                    <xdr:row>87</xdr:row>
                    <xdr:rowOff>180975</xdr:rowOff>
                  </to>
                </anchor>
              </controlPr>
            </control>
          </mc:Choice>
        </mc:AlternateContent>
        <mc:AlternateContent xmlns:mc="http://schemas.openxmlformats.org/markup-compatibility/2006">
          <mc:Choice Requires="x14">
            <control shapeId="1104" r:id="rId60" name="Check Box 80">
              <controlPr defaultSize="0" autoFill="0" autoLine="0" autoPict="0">
                <anchor moveWithCells="1">
                  <from>
                    <xdr:col>21</xdr:col>
                    <xdr:colOff>142875</xdr:colOff>
                    <xdr:row>86</xdr:row>
                    <xdr:rowOff>38100</xdr:rowOff>
                  </from>
                  <to>
                    <xdr:col>23</xdr:col>
                    <xdr:colOff>9525</xdr:colOff>
                    <xdr:row>86</xdr:row>
                    <xdr:rowOff>180975</xdr:rowOff>
                  </to>
                </anchor>
              </controlPr>
            </control>
          </mc:Choice>
        </mc:AlternateContent>
        <mc:AlternateContent xmlns:mc="http://schemas.openxmlformats.org/markup-compatibility/2006">
          <mc:Choice Requires="x14">
            <control shapeId="1105" r:id="rId61" name="Check Box 81">
              <controlPr defaultSize="0" autoFill="0" autoLine="0" autoPict="0">
                <anchor moveWithCells="1">
                  <from>
                    <xdr:col>25</xdr:col>
                    <xdr:colOff>142875</xdr:colOff>
                    <xdr:row>86</xdr:row>
                    <xdr:rowOff>38100</xdr:rowOff>
                  </from>
                  <to>
                    <xdr:col>27</xdr:col>
                    <xdr:colOff>9525</xdr:colOff>
                    <xdr:row>86</xdr:row>
                    <xdr:rowOff>180975</xdr:rowOff>
                  </to>
                </anchor>
              </controlPr>
            </control>
          </mc:Choice>
        </mc:AlternateContent>
        <mc:AlternateContent xmlns:mc="http://schemas.openxmlformats.org/markup-compatibility/2006">
          <mc:Choice Requires="x14">
            <control shapeId="1106" r:id="rId62" name="Check Box 82">
              <controlPr defaultSize="0" autoFill="0" autoLine="0" autoPict="0">
                <anchor moveWithCells="1">
                  <from>
                    <xdr:col>31</xdr:col>
                    <xdr:colOff>9525</xdr:colOff>
                    <xdr:row>86</xdr:row>
                    <xdr:rowOff>38100</xdr:rowOff>
                  </from>
                  <to>
                    <xdr:col>32</xdr:col>
                    <xdr:colOff>57150</xdr:colOff>
                    <xdr:row>86</xdr:row>
                    <xdr:rowOff>180975</xdr:rowOff>
                  </to>
                </anchor>
              </controlPr>
            </control>
          </mc:Choice>
        </mc:AlternateContent>
        <mc:AlternateContent xmlns:mc="http://schemas.openxmlformats.org/markup-compatibility/2006">
          <mc:Choice Requires="x14">
            <control shapeId="1107" r:id="rId63" name="Check Box 83">
              <controlPr defaultSize="0" autoFill="0" autoLine="0" autoPict="0">
                <anchor moveWithCells="1">
                  <from>
                    <xdr:col>34</xdr:col>
                    <xdr:colOff>142875</xdr:colOff>
                    <xdr:row>86</xdr:row>
                    <xdr:rowOff>38100</xdr:rowOff>
                  </from>
                  <to>
                    <xdr:col>36</xdr:col>
                    <xdr:colOff>9525</xdr:colOff>
                    <xdr:row>86</xdr:row>
                    <xdr:rowOff>180975</xdr:rowOff>
                  </to>
                </anchor>
              </controlPr>
            </control>
          </mc:Choice>
        </mc:AlternateContent>
        <mc:AlternateContent xmlns:mc="http://schemas.openxmlformats.org/markup-compatibility/2006">
          <mc:Choice Requires="x14">
            <control shapeId="1108" r:id="rId64" name="Check Box 84">
              <controlPr defaultSize="0" autoFill="0" autoLine="0" autoPict="0">
                <anchor moveWithCells="1">
                  <from>
                    <xdr:col>14</xdr:col>
                    <xdr:colOff>142875</xdr:colOff>
                    <xdr:row>88</xdr:row>
                    <xdr:rowOff>38100</xdr:rowOff>
                  </from>
                  <to>
                    <xdr:col>16</xdr:col>
                    <xdr:colOff>9525</xdr:colOff>
                    <xdr:row>88</xdr:row>
                    <xdr:rowOff>180975</xdr:rowOff>
                  </to>
                </anchor>
              </controlPr>
            </control>
          </mc:Choice>
        </mc:AlternateContent>
        <mc:AlternateContent xmlns:mc="http://schemas.openxmlformats.org/markup-compatibility/2006">
          <mc:Choice Requires="x14">
            <control shapeId="1109" r:id="rId65" name="Check Box 85">
              <controlPr defaultSize="0" autoFill="0" autoLine="0" autoPict="0">
                <anchor moveWithCells="1">
                  <from>
                    <xdr:col>17</xdr:col>
                    <xdr:colOff>142875</xdr:colOff>
                    <xdr:row>88</xdr:row>
                    <xdr:rowOff>38100</xdr:rowOff>
                  </from>
                  <to>
                    <xdr:col>19</xdr:col>
                    <xdr:colOff>9525</xdr:colOff>
                    <xdr:row>88</xdr:row>
                    <xdr:rowOff>180975</xdr:rowOff>
                  </to>
                </anchor>
              </controlPr>
            </control>
          </mc:Choice>
        </mc:AlternateContent>
        <mc:AlternateContent xmlns:mc="http://schemas.openxmlformats.org/markup-compatibility/2006">
          <mc:Choice Requires="x14">
            <control shapeId="1111" r:id="rId66" name="Check Box 87">
              <controlPr defaultSize="0" autoFill="0" autoLine="0" autoPict="0">
                <anchor moveWithCells="1">
                  <from>
                    <xdr:col>20</xdr:col>
                    <xdr:colOff>142875</xdr:colOff>
                    <xdr:row>88</xdr:row>
                    <xdr:rowOff>38100</xdr:rowOff>
                  </from>
                  <to>
                    <xdr:col>22</xdr:col>
                    <xdr:colOff>9525</xdr:colOff>
                    <xdr:row>88</xdr:row>
                    <xdr:rowOff>180975</xdr:rowOff>
                  </to>
                </anchor>
              </controlPr>
            </control>
          </mc:Choice>
        </mc:AlternateContent>
        <mc:AlternateContent xmlns:mc="http://schemas.openxmlformats.org/markup-compatibility/2006">
          <mc:Choice Requires="x14">
            <control shapeId="1112" r:id="rId67" name="Check Box 88">
              <controlPr defaultSize="0" autoFill="0" autoLine="0" autoPict="0">
                <anchor moveWithCells="1">
                  <from>
                    <xdr:col>26</xdr:col>
                    <xdr:colOff>9525</xdr:colOff>
                    <xdr:row>88</xdr:row>
                    <xdr:rowOff>38100</xdr:rowOff>
                  </from>
                  <to>
                    <xdr:col>27</xdr:col>
                    <xdr:colOff>57150</xdr:colOff>
                    <xdr:row>88</xdr:row>
                    <xdr:rowOff>180975</xdr:rowOff>
                  </to>
                </anchor>
              </controlPr>
            </control>
          </mc:Choice>
        </mc:AlternateContent>
        <mc:AlternateContent xmlns:mc="http://schemas.openxmlformats.org/markup-compatibility/2006">
          <mc:Choice Requires="x14">
            <control shapeId="1113" r:id="rId68" name="Check Box 89">
              <controlPr defaultSize="0" autoFill="0" autoLine="0" autoPict="0">
                <anchor moveWithCells="1">
                  <from>
                    <xdr:col>14</xdr:col>
                    <xdr:colOff>142875</xdr:colOff>
                    <xdr:row>90</xdr:row>
                    <xdr:rowOff>38100</xdr:rowOff>
                  </from>
                  <to>
                    <xdr:col>16</xdr:col>
                    <xdr:colOff>9525</xdr:colOff>
                    <xdr:row>90</xdr:row>
                    <xdr:rowOff>180975</xdr:rowOff>
                  </to>
                </anchor>
              </controlPr>
            </control>
          </mc:Choice>
        </mc:AlternateContent>
        <mc:AlternateContent xmlns:mc="http://schemas.openxmlformats.org/markup-compatibility/2006">
          <mc:Choice Requires="x14">
            <control shapeId="1114" r:id="rId69" name="Check Box 90">
              <controlPr defaultSize="0" autoFill="0" autoLine="0" autoPict="0">
                <anchor moveWithCells="1">
                  <from>
                    <xdr:col>18</xdr:col>
                    <xdr:colOff>9525</xdr:colOff>
                    <xdr:row>90</xdr:row>
                    <xdr:rowOff>38100</xdr:rowOff>
                  </from>
                  <to>
                    <xdr:col>19</xdr:col>
                    <xdr:colOff>57150</xdr:colOff>
                    <xdr:row>90</xdr:row>
                    <xdr:rowOff>180975</xdr:rowOff>
                  </to>
                </anchor>
              </controlPr>
            </control>
          </mc:Choice>
        </mc:AlternateContent>
        <mc:AlternateContent xmlns:mc="http://schemas.openxmlformats.org/markup-compatibility/2006">
          <mc:Choice Requires="x14">
            <control shapeId="1115" r:id="rId70" name="Check Box 91">
              <controlPr defaultSize="0" autoFill="0" autoLine="0" autoPict="0">
                <anchor moveWithCells="1">
                  <from>
                    <xdr:col>23</xdr:col>
                    <xdr:colOff>57150</xdr:colOff>
                    <xdr:row>91</xdr:row>
                    <xdr:rowOff>38100</xdr:rowOff>
                  </from>
                  <to>
                    <xdr:col>24</xdr:col>
                    <xdr:colOff>104775</xdr:colOff>
                    <xdr:row>91</xdr:row>
                    <xdr:rowOff>180975</xdr:rowOff>
                  </to>
                </anchor>
              </controlPr>
            </control>
          </mc:Choice>
        </mc:AlternateContent>
        <mc:AlternateContent xmlns:mc="http://schemas.openxmlformats.org/markup-compatibility/2006">
          <mc:Choice Requires="x14">
            <control shapeId="1116" r:id="rId71" name="Check Box 92">
              <controlPr defaultSize="0" autoFill="0" autoLine="0" autoPict="0">
                <anchor moveWithCells="1">
                  <from>
                    <xdr:col>23</xdr:col>
                    <xdr:colOff>57150</xdr:colOff>
                    <xdr:row>92</xdr:row>
                    <xdr:rowOff>38100</xdr:rowOff>
                  </from>
                  <to>
                    <xdr:col>24</xdr:col>
                    <xdr:colOff>104775</xdr:colOff>
                    <xdr:row>92</xdr:row>
                    <xdr:rowOff>180975</xdr:rowOff>
                  </to>
                </anchor>
              </controlPr>
            </control>
          </mc:Choice>
        </mc:AlternateContent>
        <mc:AlternateContent xmlns:mc="http://schemas.openxmlformats.org/markup-compatibility/2006">
          <mc:Choice Requires="x14">
            <control shapeId="1117" r:id="rId72" name="Check Box 93">
              <controlPr defaultSize="0" autoFill="0" autoLine="0" autoPict="0">
                <anchor moveWithCells="1">
                  <from>
                    <xdr:col>28</xdr:col>
                    <xdr:colOff>47625</xdr:colOff>
                    <xdr:row>91</xdr:row>
                    <xdr:rowOff>38100</xdr:rowOff>
                  </from>
                  <to>
                    <xdr:col>29</xdr:col>
                    <xdr:colOff>85725</xdr:colOff>
                    <xdr:row>91</xdr:row>
                    <xdr:rowOff>180975</xdr:rowOff>
                  </to>
                </anchor>
              </controlPr>
            </control>
          </mc:Choice>
        </mc:AlternateContent>
        <mc:AlternateContent xmlns:mc="http://schemas.openxmlformats.org/markup-compatibility/2006">
          <mc:Choice Requires="x14">
            <control shapeId="1118" r:id="rId73" name="Check Box 94">
              <controlPr defaultSize="0" autoFill="0" autoLine="0" autoPict="0">
                <anchor moveWithCells="1">
                  <from>
                    <xdr:col>33</xdr:col>
                    <xdr:colOff>47625</xdr:colOff>
                    <xdr:row>91</xdr:row>
                    <xdr:rowOff>38100</xdr:rowOff>
                  </from>
                  <to>
                    <xdr:col>34</xdr:col>
                    <xdr:colOff>85725</xdr:colOff>
                    <xdr:row>91</xdr:row>
                    <xdr:rowOff>180975</xdr:rowOff>
                  </to>
                </anchor>
              </controlPr>
            </control>
          </mc:Choice>
        </mc:AlternateContent>
        <mc:AlternateContent xmlns:mc="http://schemas.openxmlformats.org/markup-compatibility/2006">
          <mc:Choice Requires="x14">
            <control shapeId="1119" r:id="rId74" name="Check Box 95">
              <controlPr defaultSize="0" autoFill="0" autoLine="0" autoPict="0">
                <anchor moveWithCells="1">
                  <from>
                    <xdr:col>33</xdr:col>
                    <xdr:colOff>47625</xdr:colOff>
                    <xdr:row>92</xdr:row>
                    <xdr:rowOff>38100</xdr:rowOff>
                  </from>
                  <to>
                    <xdr:col>34</xdr:col>
                    <xdr:colOff>85725</xdr:colOff>
                    <xdr:row>92</xdr:row>
                    <xdr:rowOff>180975</xdr:rowOff>
                  </to>
                </anchor>
              </controlPr>
            </control>
          </mc:Choice>
        </mc:AlternateContent>
        <mc:AlternateContent xmlns:mc="http://schemas.openxmlformats.org/markup-compatibility/2006">
          <mc:Choice Requires="x14">
            <control shapeId="1124" r:id="rId75" name="Check Box 100">
              <controlPr defaultSize="0" autoFill="0" autoLine="0" autoPict="0">
                <anchor moveWithCells="1">
                  <from>
                    <xdr:col>12</xdr:col>
                    <xdr:colOff>142875</xdr:colOff>
                    <xdr:row>102</xdr:row>
                    <xdr:rowOff>38100</xdr:rowOff>
                  </from>
                  <to>
                    <xdr:col>14</xdr:col>
                    <xdr:colOff>9525</xdr:colOff>
                    <xdr:row>102</xdr:row>
                    <xdr:rowOff>180975</xdr:rowOff>
                  </to>
                </anchor>
              </controlPr>
            </control>
          </mc:Choice>
        </mc:AlternateContent>
        <mc:AlternateContent xmlns:mc="http://schemas.openxmlformats.org/markup-compatibility/2006">
          <mc:Choice Requires="x14">
            <control shapeId="1125" r:id="rId76" name="Check Box 101">
              <controlPr defaultSize="0" autoFill="0" autoLine="0" autoPict="0">
                <anchor moveWithCells="1">
                  <from>
                    <xdr:col>16</xdr:col>
                    <xdr:colOff>9525</xdr:colOff>
                    <xdr:row>102</xdr:row>
                    <xdr:rowOff>38100</xdr:rowOff>
                  </from>
                  <to>
                    <xdr:col>17</xdr:col>
                    <xdr:colOff>57150</xdr:colOff>
                    <xdr:row>102</xdr:row>
                    <xdr:rowOff>180975</xdr:rowOff>
                  </to>
                </anchor>
              </controlPr>
            </control>
          </mc:Choice>
        </mc:AlternateContent>
        <mc:AlternateContent xmlns:mc="http://schemas.openxmlformats.org/markup-compatibility/2006">
          <mc:Choice Requires="x14">
            <control shapeId="1126" r:id="rId77" name="Check Box 102">
              <controlPr defaultSize="0" autoFill="0" autoLine="0" autoPict="0">
                <anchor moveWithCells="1">
                  <from>
                    <xdr:col>12</xdr:col>
                    <xdr:colOff>142875</xdr:colOff>
                    <xdr:row>103</xdr:row>
                    <xdr:rowOff>38100</xdr:rowOff>
                  </from>
                  <to>
                    <xdr:col>14</xdr:col>
                    <xdr:colOff>9525</xdr:colOff>
                    <xdr:row>103</xdr:row>
                    <xdr:rowOff>180975</xdr:rowOff>
                  </to>
                </anchor>
              </controlPr>
            </control>
          </mc:Choice>
        </mc:AlternateContent>
        <mc:AlternateContent xmlns:mc="http://schemas.openxmlformats.org/markup-compatibility/2006">
          <mc:Choice Requires="x14">
            <control shapeId="1127" r:id="rId78" name="Check Box 103">
              <controlPr defaultSize="0" autoFill="0" autoLine="0" autoPict="0">
                <anchor moveWithCells="1">
                  <from>
                    <xdr:col>16</xdr:col>
                    <xdr:colOff>9525</xdr:colOff>
                    <xdr:row>103</xdr:row>
                    <xdr:rowOff>38100</xdr:rowOff>
                  </from>
                  <to>
                    <xdr:col>17</xdr:col>
                    <xdr:colOff>57150</xdr:colOff>
                    <xdr:row>103</xdr:row>
                    <xdr:rowOff>180975</xdr:rowOff>
                  </to>
                </anchor>
              </controlPr>
            </control>
          </mc:Choice>
        </mc:AlternateContent>
        <mc:AlternateContent xmlns:mc="http://schemas.openxmlformats.org/markup-compatibility/2006">
          <mc:Choice Requires="x14">
            <control shapeId="1128" r:id="rId79" name="Check Box 104">
              <controlPr defaultSize="0" autoFill="0" autoLine="0" autoPict="0">
                <anchor moveWithCells="1">
                  <from>
                    <xdr:col>12</xdr:col>
                    <xdr:colOff>142875</xdr:colOff>
                    <xdr:row>104</xdr:row>
                    <xdr:rowOff>38100</xdr:rowOff>
                  </from>
                  <to>
                    <xdr:col>14</xdr:col>
                    <xdr:colOff>9525</xdr:colOff>
                    <xdr:row>104</xdr:row>
                    <xdr:rowOff>180975</xdr:rowOff>
                  </to>
                </anchor>
              </controlPr>
            </control>
          </mc:Choice>
        </mc:AlternateContent>
        <mc:AlternateContent xmlns:mc="http://schemas.openxmlformats.org/markup-compatibility/2006">
          <mc:Choice Requires="x14">
            <control shapeId="1129" r:id="rId80" name="Check Box 105">
              <controlPr defaultSize="0" autoFill="0" autoLine="0" autoPict="0">
                <anchor moveWithCells="1">
                  <from>
                    <xdr:col>16</xdr:col>
                    <xdr:colOff>9525</xdr:colOff>
                    <xdr:row>104</xdr:row>
                    <xdr:rowOff>38100</xdr:rowOff>
                  </from>
                  <to>
                    <xdr:col>17</xdr:col>
                    <xdr:colOff>57150</xdr:colOff>
                    <xdr:row>104</xdr:row>
                    <xdr:rowOff>180975</xdr:rowOff>
                  </to>
                </anchor>
              </controlPr>
            </control>
          </mc:Choice>
        </mc:AlternateContent>
        <mc:AlternateContent xmlns:mc="http://schemas.openxmlformats.org/markup-compatibility/2006">
          <mc:Choice Requires="x14">
            <control shapeId="1130" r:id="rId81" name="Check Box 106">
              <controlPr defaultSize="0" autoFill="0" autoLine="0" autoPict="0">
                <anchor moveWithCells="1">
                  <from>
                    <xdr:col>12</xdr:col>
                    <xdr:colOff>142875</xdr:colOff>
                    <xdr:row>105</xdr:row>
                    <xdr:rowOff>38100</xdr:rowOff>
                  </from>
                  <to>
                    <xdr:col>14</xdr:col>
                    <xdr:colOff>9525</xdr:colOff>
                    <xdr:row>105</xdr:row>
                    <xdr:rowOff>180975</xdr:rowOff>
                  </to>
                </anchor>
              </controlPr>
            </control>
          </mc:Choice>
        </mc:AlternateContent>
        <mc:AlternateContent xmlns:mc="http://schemas.openxmlformats.org/markup-compatibility/2006">
          <mc:Choice Requires="x14">
            <control shapeId="1131" r:id="rId82" name="Check Box 107">
              <controlPr defaultSize="0" autoFill="0" autoLine="0" autoPict="0">
                <anchor moveWithCells="1">
                  <from>
                    <xdr:col>16</xdr:col>
                    <xdr:colOff>9525</xdr:colOff>
                    <xdr:row>105</xdr:row>
                    <xdr:rowOff>38100</xdr:rowOff>
                  </from>
                  <to>
                    <xdr:col>17</xdr:col>
                    <xdr:colOff>57150</xdr:colOff>
                    <xdr:row>105</xdr:row>
                    <xdr:rowOff>180975</xdr:rowOff>
                  </to>
                </anchor>
              </controlPr>
            </control>
          </mc:Choice>
        </mc:AlternateContent>
        <mc:AlternateContent xmlns:mc="http://schemas.openxmlformats.org/markup-compatibility/2006">
          <mc:Choice Requires="x14">
            <control shapeId="1132" r:id="rId83" name="Check Box 108">
              <controlPr defaultSize="0" autoFill="0" autoLine="0" autoPict="0">
                <anchor moveWithCells="1">
                  <from>
                    <xdr:col>30</xdr:col>
                    <xdr:colOff>142875</xdr:colOff>
                    <xdr:row>104</xdr:row>
                    <xdr:rowOff>38100</xdr:rowOff>
                  </from>
                  <to>
                    <xdr:col>32</xdr:col>
                    <xdr:colOff>9525</xdr:colOff>
                    <xdr:row>104</xdr:row>
                    <xdr:rowOff>180975</xdr:rowOff>
                  </to>
                </anchor>
              </controlPr>
            </control>
          </mc:Choice>
        </mc:AlternateContent>
        <mc:AlternateContent xmlns:mc="http://schemas.openxmlformats.org/markup-compatibility/2006">
          <mc:Choice Requires="x14">
            <control shapeId="1133" r:id="rId84" name="Check Box 109">
              <controlPr defaultSize="0" autoFill="0" autoLine="0" autoPict="0">
                <anchor moveWithCells="1">
                  <from>
                    <xdr:col>34</xdr:col>
                    <xdr:colOff>9525</xdr:colOff>
                    <xdr:row>104</xdr:row>
                    <xdr:rowOff>38100</xdr:rowOff>
                  </from>
                  <to>
                    <xdr:col>35</xdr:col>
                    <xdr:colOff>57150</xdr:colOff>
                    <xdr:row>104</xdr:row>
                    <xdr:rowOff>180975</xdr:rowOff>
                  </to>
                </anchor>
              </controlPr>
            </control>
          </mc:Choice>
        </mc:AlternateContent>
        <mc:AlternateContent xmlns:mc="http://schemas.openxmlformats.org/markup-compatibility/2006">
          <mc:Choice Requires="x14">
            <control shapeId="1134" r:id="rId85" name="Check Box 110">
              <controlPr defaultSize="0" autoFill="0" autoLine="0" autoPict="0">
                <anchor moveWithCells="1">
                  <from>
                    <xdr:col>30</xdr:col>
                    <xdr:colOff>142875</xdr:colOff>
                    <xdr:row>105</xdr:row>
                    <xdr:rowOff>38100</xdr:rowOff>
                  </from>
                  <to>
                    <xdr:col>32</xdr:col>
                    <xdr:colOff>9525</xdr:colOff>
                    <xdr:row>105</xdr:row>
                    <xdr:rowOff>180975</xdr:rowOff>
                  </to>
                </anchor>
              </controlPr>
            </control>
          </mc:Choice>
        </mc:AlternateContent>
        <mc:AlternateContent xmlns:mc="http://schemas.openxmlformats.org/markup-compatibility/2006">
          <mc:Choice Requires="x14">
            <control shapeId="1135" r:id="rId86" name="Check Box 111">
              <controlPr defaultSize="0" autoFill="0" autoLine="0" autoPict="0">
                <anchor moveWithCells="1">
                  <from>
                    <xdr:col>34</xdr:col>
                    <xdr:colOff>9525</xdr:colOff>
                    <xdr:row>105</xdr:row>
                    <xdr:rowOff>38100</xdr:rowOff>
                  </from>
                  <to>
                    <xdr:col>35</xdr:col>
                    <xdr:colOff>57150</xdr:colOff>
                    <xdr:row>105</xdr:row>
                    <xdr:rowOff>180975</xdr:rowOff>
                  </to>
                </anchor>
              </controlPr>
            </control>
          </mc:Choice>
        </mc:AlternateContent>
        <mc:AlternateContent xmlns:mc="http://schemas.openxmlformats.org/markup-compatibility/2006">
          <mc:Choice Requires="x14">
            <control shapeId="1136" r:id="rId87" name="Check Box 112">
              <controlPr defaultSize="0" autoFill="0" autoLine="0" autoPict="0">
                <anchor moveWithCells="1">
                  <from>
                    <xdr:col>30</xdr:col>
                    <xdr:colOff>142875</xdr:colOff>
                    <xdr:row>106</xdr:row>
                    <xdr:rowOff>38100</xdr:rowOff>
                  </from>
                  <to>
                    <xdr:col>32</xdr:col>
                    <xdr:colOff>9525</xdr:colOff>
                    <xdr:row>106</xdr:row>
                    <xdr:rowOff>180975</xdr:rowOff>
                  </to>
                </anchor>
              </controlPr>
            </control>
          </mc:Choice>
        </mc:AlternateContent>
        <mc:AlternateContent xmlns:mc="http://schemas.openxmlformats.org/markup-compatibility/2006">
          <mc:Choice Requires="x14">
            <control shapeId="1137" r:id="rId88" name="Check Box 113">
              <controlPr defaultSize="0" autoFill="0" autoLine="0" autoPict="0">
                <anchor moveWithCells="1">
                  <from>
                    <xdr:col>34</xdr:col>
                    <xdr:colOff>9525</xdr:colOff>
                    <xdr:row>106</xdr:row>
                    <xdr:rowOff>38100</xdr:rowOff>
                  </from>
                  <to>
                    <xdr:col>35</xdr:col>
                    <xdr:colOff>57150</xdr:colOff>
                    <xdr:row>106</xdr:row>
                    <xdr:rowOff>180975</xdr:rowOff>
                  </to>
                </anchor>
              </controlPr>
            </control>
          </mc:Choice>
        </mc:AlternateContent>
        <mc:AlternateContent xmlns:mc="http://schemas.openxmlformats.org/markup-compatibility/2006">
          <mc:Choice Requires="x14">
            <control shapeId="1138" r:id="rId89" name="Check Box 114">
              <controlPr defaultSize="0" autoFill="0" autoLine="0" autoPict="0">
                <anchor moveWithCells="1">
                  <from>
                    <xdr:col>33</xdr:col>
                    <xdr:colOff>142875</xdr:colOff>
                    <xdr:row>107</xdr:row>
                    <xdr:rowOff>38100</xdr:rowOff>
                  </from>
                  <to>
                    <xdr:col>35</xdr:col>
                    <xdr:colOff>9525</xdr:colOff>
                    <xdr:row>107</xdr:row>
                    <xdr:rowOff>180975</xdr:rowOff>
                  </to>
                </anchor>
              </controlPr>
            </control>
          </mc:Choice>
        </mc:AlternateContent>
        <mc:AlternateContent xmlns:mc="http://schemas.openxmlformats.org/markup-compatibility/2006">
          <mc:Choice Requires="x14">
            <control shapeId="1139" r:id="rId90" name="Check Box 115">
              <controlPr defaultSize="0" autoFill="0" autoLine="0" autoPict="0">
                <anchor moveWithCells="1">
                  <from>
                    <xdr:col>37</xdr:col>
                    <xdr:colOff>9525</xdr:colOff>
                    <xdr:row>107</xdr:row>
                    <xdr:rowOff>38100</xdr:rowOff>
                  </from>
                  <to>
                    <xdr:col>38</xdr:col>
                    <xdr:colOff>57150</xdr:colOff>
                    <xdr:row>107</xdr:row>
                    <xdr:rowOff>180975</xdr:rowOff>
                  </to>
                </anchor>
              </controlPr>
            </control>
          </mc:Choice>
        </mc:AlternateContent>
        <mc:AlternateContent xmlns:mc="http://schemas.openxmlformats.org/markup-compatibility/2006">
          <mc:Choice Requires="x14">
            <control shapeId="1140" r:id="rId91" name="Check Box 116">
              <controlPr defaultSize="0" autoFill="0" autoLine="0" autoPict="0">
                <anchor moveWithCells="1">
                  <from>
                    <xdr:col>18</xdr:col>
                    <xdr:colOff>142875</xdr:colOff>
                    <xdr:row>107</xdr:row>
                    <xdr:rowOff>38100</xdr:rowOff>
                  </from>
                  <to>
                    <xdr:col>20</xdr:col>
                    <xdr:colOff>9525</xdr:colOff>
                    <xdr:row>107</xdr:row>
                    <xdr:rowOff>180975</xdr:rowOff>
                  </to>
                </anchor>
              </controlPr>
            </control>
          </mc:Choice>
        </mc:AlternateContent>
        <mc:AlternateContent xmlns:mc="http://schemas.openxmlformats.org/markup-compatibility/2006">
          <mc:Choice Requires="x14">
            <control shapeId="1141" r:id="rId92" name="Check Box 117">
              <controlPr defaultSize="0" autoFill="0" autoLine="0" autoPict="0">
                <anchor moveWithCells="1">
                  <from>
                    <xdr:col>23</xdr:col>
                    <xdr:colOff>142875</xdr:colOff>
                    <xdr:row>107</xdr:row>
                    <xdr:rowOff>38100</xdr:rowOff>
                  </from>
                  <to>
                    <xdr:col>25</xdr:col>
                    <xdr:colOff>9525</xdr:colOff>
                    <xdr:row>107</xdr:row>
                    <xdr:rowOff>180975</xdr:rowOff>
                  </to>
                </anchor>
              </controlPr>
            </control>
          </mc:Choice>
        </mc:AlternateContent>
        <mc:AlternateContent xmlns:mc="http://schemas.openxmlformats.org/markup-compatibility/2006">
          <mc:Choice Requires="x14">
            <control shapeId="1142" r:id="rId93" name="Check Box 118">
              <controlPr defaultSize="0" autoFill="0" autoLine="0" autoPict="0">
                <anchor moveWithCells="1">
                  <from>
                    <xdr:col>10</xdr:col>
                    <xdr:colOff>142875</xdr:colOff>
                    <xdr:row>107</xdr:row>
                    <xdr:rowOff>38100</xdr:rowOff>
                  </from>
                  <to>
                    <xdr:col>12</xdr:col>
                    <xdr:colOff>9525</xdr:colOff>
                    <xdr:row>107</xdr:row>
                    <xdr:rowOff>180975</xdr:rowOff>
                  </to>
                </anchor>
              </controlPr>
            </control>
          </mc:Choice>
        </mc:AlternateContent>
        <mc:AlternateContent xmlns:mc="http://schemas.openxmlformats.org/markup-compatibility/2006">
          <mc:Choice Requires="x14">
            <control shapeId="1143" r:id="rId94" name="Check Box 119">
              <controlPr defaultSize="0" autoFill="0" autoLine="0" autoPict="0">
                <anchor moveWithCells="1">
                  <from>
                    <xdr:col>10</xdr:col>
                    <xdr:colOff>142875</xdr:colOff>
                    <xdr:row>108</xdr:row>
                    <xdr:rowOff>38100</xdr:rowOff>
                  </from>
                  <to>
                    <xdr:col>12</xdr:col>
                    <xdr:colOff>9525</xdr:colOff>
                    <xdr:row>108</xdr:row>
                    <xdr:rowOff>180975</xdr:rowOff>
                  </to>
                </anchor>
              </controlPr>
            </control>
          </mc:Choice>
        </mc:AlternateContent>
        <mc:AlternateContent xmlns:mc="http://schemas.openxmlformats.org/markup-compatibility/2006">
          <mc:Choice Requires="x14">
            <control shapeId="1144" r:id="rId95" name="Check Box 120">
              <controlPr defaultSize="0" autoFill="0" autoLine="0" autoPict="0">
                <anchor moveWithCells="1">
                  <from>
                    <xdr:col>10</xdr:col>
                    <xdr:colOff>142875</xdr:colOff>
                    <xdr:row>109</xdr:row>
                    <xdr:rowOff>38100</xdr:rowOff>
                  </from>
                  <to>
                    <xdr:col>12</xdr:col>
                    <xdr:colOff>9525</xdr:colOff>
                    <xdr:row>109</xdr:row>
                    <xdr:rowOff>180975</xdr:rowOff>
                  </to>
                </anchor>
              </controlPr>
            </control>
          </mc:Choice>
        </mc:AlternateContent>
        <mc:AlternateContent xmlns:mc="http://schemas.openxmlformats.org/markup-compatibility/2006">
          <mc:Choice Requires="x14">
            <control shapeId="1145" r:id="rId96" name="Check Box 121">
              <controlPr defaultSize="0" autoFill="0" autoLine="0" autoPict="0">
                <anchor moveWithCells="1">
                  <from>
                    <xdr:col>10</xdr:col>
                    <xdr:colOff>142875</xdr:colOff>
                    <xdr:row>110</xdr:row>
                    <xdr:rowOff>38100</xdr:rowOff>
                  </from>
                  <to>
                    <xdr:col>12</xdr:col>
                    <xdr:colOff>9525</xdr:colOff>
                    <xdr:row>110</xdr:row>
                    <xdr:rowOff>180975</xdr:rowOff>
                  </to>
                </anchor>
              </controlPr>
            </control>
          </mc:Choice>
        </mc:AlternateContent>
        <mc:AlternateContent xmlns:mc="http://schemas.openxmlformats.org/markup-compatibility/2006">
          <mc:Choice Requires="x14">
            <control shapeId="1146" r:id="rId97" name="Check Box 122">
              <controlPr defaultSize="0" autoFill="0" autoLine="0" autoPict="0">
                <anchor moveWithCells="1">
                  <from>
                    <xdr:col>15</xdr:col>
                    <xdr:colOff>152400</xdr:colOff>
                    <xdr:row>109</xdr:row>
                    <xdr:rowOff>38100</xdr:rowOff>
                  </from>
                  <to>
                    <xdr:col>17</xdr:col>
                    <xdr:colOff>9525</xdr:colOff>
                    <xdr:row>109</xdr:row>
                    <xdr:rowOff>180975</xdr:rowOff>
                  </to>
                </anchor>
              </controlPr>
            </control>
          </mc:Choice>
        </mc:AlternateContent>
        <mc:AlternateContent xmlns:mc="http://schemas.openxmlformats.org/markup-compatibility/2006">
          <mc:Choice Requires="x14">
            <control shapeId="1147" r:id="rId98" name="Check Box 123">
              <controlPr defaultSize="0" autoFill="0" autoLine="0" autoPict="0">
                <anchor moveWithCells="1">
                  <from>
                    <xdr:col>21</xdr:col>
                    <xdr:colOff>142875</xdr:colOff>
                    <xdr:row>109</xdr:row>
                    <xdr:rowOff>38100</xdr:rowOff>
                  </from>
                  <to>
                    <xdr:col>23</xdr:col>
                    <xdr:colOff>9525</xdr:colOff>
                    <xdr:row>109</xdr:row>
                    <xdr:rowOff>180975</xdr:rowOff>
                  </to>
                </anchor>
              </controlPr>
            </control>
          </mc:Choice>
        </mc:AlternateContent>
        <mc:AlternateContent xmlns:mc="http://schemas.openxmlformats.org/markup-compatibility/2006">
          <mc:Choice Requires="x14">
            <control shapeId="1148" r:id="rId99" name="Check Box 124">
              <controlPr defaultSize="0" autoFill="0" autoLine="0" autoPict="0">
                <anchor moveWithCells="1">
                  <from>
                    <xdr:col>30</xdr:col>
                    <xdr:colOff>142875</xdr:colOff>
                    <xdr:row>109</xdr:row>
                    <xdr:rowOff>38100</xdr:rowOff>
                  </from>
                  <to>
                    <xdr:col>32</xdr:col>
                    <xdr:colOff>9525</xdr:colOff>
                    <xdr:row>109</xdr:row>
                    <xdr:rowOff>180975</xdr:rowOff>
                  </to>
                </anchor>
              </controlPr>
            </control>
          </mc:Choice>
        </mc:AlternateContent>
        <mc:AlternateContent xmlns:mc="http://schemas.openxmlformats.org/markup-compatibility/2006">
          <mc:Choice Requires="x14">
            <control shapeId="1149" r:id="rId100" name="Check Box 125">
              <controlPr defaultSize="0" autoFill="0" autoLine="0" autoPict="0">
                <anchor moveWithCells="1">
                  <from>
                    <xdr:col>21</xdr:col>
                    <xdr:colOff>142875</xdr:colOff>
                    <xdr:row>110</xdr:row>
                    <xdr:rowOff>38100</xdr:rowOff>
                  </from>
                  <to>
                    <xdr:col>23</xdr:col>
                    <xdr:colOff>9525</xdr:colOff>
                    <xdr:row>110</xdr:row>
                    <xdr:rowOff>180975</xdr:rowOff>
                  </to>
                </anchor>
              </controlPr>
            </control>
          </mc:Choice>
        </mc:AlternateContent>
        <mc:AlternateContent xmlns:mc="http://schemas.openxmlformats.org/markup-compatibility/2006">
          <mc:Choice Requires="x14">
            <control shapeId="1150" r:id="rId101" name="Check Box 126">
              <controlPr defaultSize="0" autoFill="0" autoLine="0" autoPict="0">
                <anchor moveWithCells="1">
                  <from>
                    <xdr:col>16</xdr:col>
                    <xdr:colOff>142875</xdr:colOff>
                    <xdr:row>110</xdr:row>
                    <xdr:rowOff>38100</xdr:rowOff>
                  </from>
                  <to>
                    <xdr:col>18</xdr:col>
                    <xdr:colOff>9525</xdr:colOff>
                    <xdr:row>110</xdr:row>
                    <xdr:rowOff>180975</xdr:rowOff>
                  </to>
                </anchor>
              </controlPr>
            </control>
          </mc:Choice>
        </mc:AlternateContent>
        <mc:AlternateContent xmlns:mc="http://schemas.openxmlformats.org/markup-compatibility/2006">
          <mc:Choice Requires="x14">
            <control shapeId="1151" r:id="rId102" name="Check Box 127">
              <controlPr defaultSize="0" autoFill="0" autoLine="0" autoPict="0">
                <anchor moveWithCells="1">
                  <from>
                    <xdr:col>29</xdr:col>
                    <xdr:colOff>142875</xdr:colOff>
                    <xdr:row>110</xdr:row>
                    <xdr:rowOff>38100</xdr:rowOff>
                  </from>
                  <to>
                    <xdr:col>31</xdr:col>
                    <xdr:colOff>9525</xdr:colOff>
                    <xdr:row>110</xdr:row>
                    <xdr:rowOff>180975</xdr:rowOff>
                  </to>
                </anchor>
              </controlPr>
            </control>
          </mc:Choice>
        </mc:AlternateContent>
        <mc:AlternateContent xmlns:mc="http://schemas.openxmlformats.org/markup-compatibility/2006">
          <mc:Choice Requires="x14">
            <control shapeId="1153" r:id="rId103" name="Check Box 129">
              <controlPr defaultSize="0" autoFill="0" autoLine="0" autoPict="0">
                <anchor moveWithCells="1">
                  <from>
                    <xdr:col>8</xdr:col>
                    <xdr:colOff>142875</xdr:colOff>
                    <xdr:row>100</xdr:row>
                    <xdr:rowOff>38100</xdr:rowOff>
                  </from>
                  <to>
                    <xdr:col>10</xdr:col>
                    <xdr:colOff>9525</xdr:colOff>
                    <xdr:row>100</xdr:row>
                    <xdr:rowOff>180975</xdr:rowOff>
                  </to>
                </anchor>
              </controlPr>
            </control>
          </mc:Choice>
        </mc:AlternateContent>
        <mc:AlternateContent xmlns:mc="http://schemas.openxmlformats.org/markup-compatibility/2006">
          <mc:Choice Requires="x14">
            <control shapeId="1154" r:id="rId104" name="Check Box 130">
              <controlPr defaultSize="0" autoFill="0" autoLine="0" autoPict="0">
                <anchor moveWithCells="1">
                  <from>
                    <xdr:col>11</xdr:col>
                    <xdr:colOff>142875</xdr:colOff>
                    <xdr:row>100</xdr:row>
                    <xdr:rowOff>38100</xdr:rowOff>
                  </from>
                  <to>
                    <xdr:col>13</xdr:col>
                    <xdr:colOff>9525</xdr:colOff>
                    <xdr:row>100</xdr:row>
                    <xdr:rowOff>180975</xdr:rowOff>
                  </to>
                </anchor>
              </controlPr>
            </control>
          </mc:Choice>
        </mc:AlternateContent>
        <mc:AlternateContent xmlns:mc="http://schemas.openxmlformats.org/markup-compatibility/2006">
          <mc:Choice Requires="x14">
            <control shapeId="1156" r:id="rId105" name="Check Box 132">
              <controlPr defaultSize="0" autoFill="0" autoLine="0" autoPict="0">
                <anchor moveWithCells="1">
                  <from>
                    <xdr:col>18</xdr:col>
                    <xdr:colOff>142875</xdr:colOff>
                    <xdr:row>100</xdr:row>
                    <xdr:rowOff>38100</xdr:rowOff>
                  </from>
                  <to>
                    <xdr:col>20</xdr:col>
                    <xdr:colOff>9525</xdr:colOff>
                    <xdr:row>100</xdr:row>
                    <xdr:rowOff>180975</xdr:rowOff>
                  </to>
                </anchor>
              </controlPr>
            </control>
          </mc:Choice>
        </mc:AlternateContent>
        <mc:AlternateContent xmlns:mc="http://schemas.openxmlformats.org/markup-compatibility/2006">
          <mc:Choice Requires="x14">
            <control shapeId="1157" r:id="rId106" name="Check Box 133">
              <controlPr defaultSize="0" autoFill="0" autoLine="0" autoPict="0">
                <anchor moveWithCells="1">
                  <from>
                    <xdr:col>21</xdr:col>
                    <xdr:colOff>142875</xdr:colOff>
                    <xdr:row>100</xdr:row>
                    <xdr:rowOff>38100</xdr:rowOff>
                  </from>
                  <to>
                    <xdr:col>23</xdr:col>
                    <xdr:colOff>9525</xdr:colOff>
                    <xdr:row>100</xdr:row>
                    <xdr:rowOff>180975</xdr:rowOff>
                  </to>
                </anchor>
              </controlPr>
            </control>
          </mc:Choice>
        </mc:AlternateContent>
        <mc:AlternateContent xmlns:mc="http://schemas.openxmlformats.org/markup-compatibility/2006">
          <mc:Choice Requires="x14">
            <control shapeId="1160" r:id="rId107" name="Check Box 136">
              <controlPr defaultSize="0" autoFill="0" autoLine="0" autoPict="0">
                <anchor moveWithCells="1">
                  <from>
                    <xdr:col>31</xdr:col>
                    <xdr:colOff>142875</xdr:colOff>
                    <xdr:row>100</xdr:row>
                    <xdr:rowOff>38100</xdr:rowOff>
                  </from>
                  <to>
                    <xdr:col>33</xdr:col>
                    <xdr:colOff>9525</xdr:colOff>
                    <xdr:row>100</xdr:row>
                    <xdr:rowOff>180975</xdr:rowOff>
                  </to>
                </anchor>
              </controlPr>
            </control>
          </mc:Choice>
        </mc:AlternateContent>
        <mc:AlternateContent xmlns:mc="http://schemas.openxmlformats.org/markup-compatibility/2006">
          <mc:Choice Requires="x14">
            <control shapeId="1161" r:id="rId108" name="Check Box 137">
              <controlPr defaultSize="0" autoFill="0" autoLine="0" autoPict="0">
                <anchor moveWithCells="1">
                  <from>
                    <xdr:col>34</xdr:col>
                    <xdr:colOff>142875</xdr:colOff>
                    <xdr:row>100</xdr:row>
                    <xdr:rowOff>38100</xdr:rowOff>
                  </from>
                  <to>
                    <xdr:col>36</xdr:col>
                    <xdr:colOff>9525</xdr:colOff>
                    <xdr:row>100</xdr:row>
                    <xdr:rowOff>180975</xdr:rowOff>
                  </to>
                </anchor>
              </controlPr>
            </control>
          </mc:Choice>
        </mc:AlternateContent>
        <mc:AlternateContent xmlns:mc="http://schemas.openxmlformats.org/markup-compatibility/2006">
          <mc:Choice Requires="x14">
            <control shapeId="1162" r:id="rId109" name="Check Box 138">
              <controlPr defaultSize="0" autoFill="0" autoLine="0" autoPict="0">
                <anchor moveWithCells="1">
                  <from>
                    <xdr:col>30</xdr:col>
                    <xdr:colOff>142875</xdr:colOff>
                    <xdr:row>102</xdr:row>
                    <xdr:rowOff>38100</xdr:rowOff>
                  </from>
                  <to>
                    <xdr:col>32</xdr:col>
                    <xdr:colOff>9525</xdr:colOff>
                    <xdr:row>102</xdr:row>
                    <xdr:rowOff>180975</xdr:rowOff>
                  </to>
                </anchor>
              </controlPr>
            </control>
          </mc:Choice>
        </mc:AlternateContent>
        <mc:AlternateContent xmlns:mc="http://schemas.openxmlformats.org/markup-compatibility/2006">
          <mc:Choice Requires="x14">
            <control shapeId="1163" r:id="rId110" name="Check Box 139">
              <controlPr defaultSize="0" autoFill="0" autoLine="0" autoPict="0">
                <anchor moveWithCells="1">
                  <from>
                    <xdr:col>30</xdr:col>
                    <xdr:colOff>142875</xdr:colOff>
                    <xdr:row>103</xdr:row>
                    <xdr:rowOff>38100</xdr:rowOff>
                  </from>
                  <to>
                    <xdr:col>32</xdr:col>
                    <xdr:colOff>9525</xdr:colOff>
                    <xdr:row>103</xdr:row>
                    <xdr:rowOff>180975</xdr:rowOff>
                  </to>
                </anchor>
              </controlPr>
            </control>
          </mc:Choice>
        </mc:AlternateContent>
        <mc:AlternateContent xmlns:mc="http://schemas.openxmlformats.org/markup-compatibility/2006">
          <mc:Choice Requires="x14">
            <control shapeId="1165" r:id="rId111" name="Check Box 141">
              <controlPr defaultSize="0" autoFill="0" autoLine="0" autoPict="0">
                <anchor moveWithCells="1">
                  <from>
                    <xdr:col>23</xdr:col>
                    <xdr:colOff>57150</xdr:colOff>
                    <xdr:row>93</xdr:row>
                    <xdr:rowOff>38100</xdr:rowOff>
                  </from>
                  <to>
                    <xdr:col>24</xdr:col>
                    <xdr:colOff>104775</xdr:colOff>
                    <xdr:row>93</xdr:row>
                    <xdr:rowOff>180975</xdr:rowOff>
                  </to>
                </anchor>
              </controlPr>
            </control>
          </mc:Choice>
        </mc:AlternateContent>
        <mc:AlternateContent xmlns:mc="http://schemas.openxmlformats.org/markup-compatibility/2006">
          <mc:Choice Requires="x14">
            <control shapeId="1171" r:id="rId112" name="No.4-6　Check Box 843">
              <controlPr defaultSize="0" autoFill="0" autoLine="0" autoPict="0">
                <anchor moveWithCells="1">
                  <from>
                    <xdr:col>10</xdr:col>
                    <xdr:colOff>152400</xdr:colOff>
                    <xdr:row>97</xdr:row>
                    <xdr:rowOff>9525</xdr:rowOff>
                  </from>
                  <to>
                    <xdr:col>12</xdr:col>
                    <xdr:colOff>9525</xdr:colOff>
                    <xdr:row>98</xdr:row>
                    <xdr:rowOff>0</xdr:rowOff>
                  </to>
                </anchor>
              </controlPr>
            </control>
          </mc:Choice>
        </mc:AlternateContent>
        <mc:AlternateContent xmlns:mc="http://schemas.openxmlformats.org/markup-compatibility/2006">
          <mc:Choice Requires="x14">
            <control shapeId="1172" r:id="rId113" name="No.4-7　Check Box 844">
              <controlPr defaultSize="0" autoFill="0" autoLine="0" autoPict="0">
                <anchor moveWithCells="1">
                  <from>
                    <xdr:col>16</xdr:col>
                    <xdr:colOff>152400</xdr:colOff>
                    <xdr:row>97</xdr:row>
                    <xdr:rowOff>9525</xdr:rowOff>
                  </from>
                  <to>
                    <xdr:col>18</xdr:col>
                    <xdr:colOff>9525</xdr:colOff>
                    <xdr:row>98</xdr:row>
                    <xdr:rowOff>0</xdr:rowOff>
                  </to>
                </anchor>
              </controlPr>
            </control>
          </mc:Choice>
        </mc:AlternateContent>
        <mc:AlternateContent xmlns:mc="http://schemas.openxmlformats.org/markup-compatibility/2006">
          <mc:Choice Requires="x14">
            <control shapeId="1348" r:id="rId114" name="Check Box 324">
              <controlPr defaultSize="0" autoFill="0" autoLine="0" autoPict="0">
                <anchor moveWithCells="1">
                  <from>
                    <xdr:col>15</xdr:col>
                    <xdr:colOff>142875</xdr:colOff>
                    <xdr:row>94</xdr:row>
                    <xdr:rowOff>38100</xdr:rowOff>
                  </from>
                  <to>
                    <xdr:col>17</xdr:col>
                    <xdr:colOff>9525</xdr:colOff>
                    <xdr:row>94</xdr:row>
                    <xdr:rowOff>180975</xdr:rowOff>
                  </to>
                </anchor>
              </controlPr>
            </control>
          </mc:Choice>
        </mc:AlternateContent>
        <mc:AlternateContent xmlns:mc="http://schemas.openxmlformats.org/markup-compatibility/2006">
          <mc:Choice Requires="x14">
            <control shapeId="1349" r:id="rId115" name="Check Box 325">
              <controlPr defaultSize="0" autoFill="0" autoLine="0" autoPict="0">
                <anchor moveWithCells="1">
                  <from>
                    <xdr:col>19</xdr:col>
                    <xdr:colOff>9525</xdr:colOff>
                    <xdr:row>94</xdr:row>
                    <xdr:rowOff>38100</xdr:rowOff>
                  </from>
                  <to>
                    <xdr:col>20</xdr:col>
                    <xdr:colOff>57150</xdr:colOff>
                    <xdr:row>94</xdr:row>
                    <xdr:rowOff>180975</xdr:rowOff>
                  </to>
                </anchor>
              </controlPr>
            </control>
          </mc:Choice>
        </mc:AlternateContent>
        <mc:AlternateContent xmlns:mc="http://schemas.openxmlformats.org/markup-compatibility/2006">
          <mc:Choice Requires="x14">
            <control shapeId="1350" r:id="rId116" name="Check Box 326">
              <controlPr defaultSize="0" autoFill="0" autoLine="0" autoPict="0">
                <anchor moveWithCells="1">
                  <from>
                    <xdr:col>31</xdr:col>
                    <xdr:colOff>142875</xdr:colOff>
                    <xdr:row>94</xdr:row>
                    <xdr:rowOff>38100</xdr:rowOff>
                  </from>
                  <to>
                    <xdr:col>33</xdr:col>
                    <xdr:colOff>9525</xdr:colOff>
                    <xdr:row>94</xdr:row>
                    <xdr:rowOff>180975</xdr:rowOff>
                  </to>
                </anchor>
              </controlPr>
            </control>
          </mc:Choice>
        </mc:AlternateContent>
        <mc:AlternateContent xmlns:mc="http://schemas.openxmlformats.org/markup-compatibility/2006">
          <mc:Choice Requires="x14">
            <control shapeId="1351" r:id="rId117" name="Check Box 327">
              <controlPr defaultSize="0" autoFill="0" autoLine="0" autoPict="0">
                <anchor moveWithCells="1">
                  <from>
                    <xdr:col>35</xdr:col>
                    <xdr:colOff>9525</xdr:colOff>
                    <xdr:row>94</xdr:row>
                    <xdr:rowOff>38100</xdr:rowOff>
                  </from>
                  <to>
                    <xdr:col>36</xdr:col>
                    <xdr:colOff>57150</xdr:colOff>
                    <xdr:row>94</xdr:row>
                    <xdr:rowOff>180975</xdr:rowOff>
                  </to>
                </anchor>
              </controlPr>
            </control>
          </mc:Choice>
        </mc:AlternateContent>
        <mc:AlternateContent xmlns:mc="http://schemas.openxmlformats.org/markup-compatibility/2006">
          <mc:Choice Requires="x14">
            <control shapeId="5509" r:id="rId118" name="Check Box 1413">
              <controlPr defaultSize="0" autoFill="0" autoLine="0" autoPict="0">
                <anchor moveWithCells="1">
                  <from>
                    <xdr:col>10</xdr:col>
                    <xdr:colOff>142875</xdr:colOff>
                    <xdr:row>81</xdr:row>
                    <xdr:rowOff>47625</xdr:rowOff>
                  </from>
                  <to>
                    <xdr:col>12</xdr:col>
                    <xdr:colOff>9525</xdr:colOff>
                    <xdr:row>81</xdr:row>
                    <xdr:rowOff>190500</xdr:rowOff>
                  </to>
                </anchor>
              </controlPr>
            </control>
          </mc:Choice>
        </mc:AlternateContent>
        <mc:AlternateContent xmlns:mc="http://schemas.openxmlformats.org/markup-compatibility/2006">
          <mc:Choice Requires="x14">
            <control shapeId="5567" r:id="rId119" name="No.4-6　Check Box 843">
              <controlPr defaultSize="0" autoFill="0" autoLine="0" autoPict="0">
                <anchor moveWithCells="1">
                  <from>
                    <xdr:col>10</xdr:col>
                    <xdr:colOff>152400</xdr:colOff>
                    <xdr:row>96</xdr:row>
                    <xdr:rowOff>9525</xdr:rowOff>
                  </from>
                  <to>
                    <xdr:col>12</xdr:col>
                    <xdr:colOff>9525</xdr:colOff>
                    <xdr:row>97</xdr:row>
                    <xdr:rowOff>0</xdr:rowOff>
                  </to>
                </anchor>
              </controlPr>
            </control>
          </mc:Choice>
        </mc:AlternateContent>
        <mc:AlternateContent xmlns:mc="http://schemas.openxmlformats.org/markup-compatibility/2006">
          <mc:Choice Requires="x14">
            <control shapeId="5568" r:id="rId120" name="No.4-6　Check Box 843">
              <controlPr defaultSize="0" autoFill="0" autoLine="0" autoPict="0">
                <anchor moveWithCells="1">
                  <from>
                    <xdr:col>16</xdr:col>
                    <xdr:colOff>152400</xdr:colOff>
                    <xdr:row>96</xdr:row>
                    <xdr:rowOff>9525</xdr:rowOff>
                  </from>
                  <to>
                    <xdr:col>18</xdr:col>
                    <xdr:colOff>9525</xdr:colOff>
                    <xdr:row>97</xdr:row>
                    <xdr:rowOff>0</xdr:rowOff>
                  </to>
                </anchor>
              </controlPr>
            </control>
          </mc:Choice>
        </mc:AlternateContent>
        <mc:AlternateContent xmlns:mc="http://schemas.openxmlformats.org/markup-compatibility/2006">
          <mc:Choice Requires="x14">
            <control shapeId="5569" r:id="rId121" name="No.4-6　Check Box 843">
              <controlPr defaultSize="0" autoFill="0" autoLine="0" autoPict="0">
                <anchor moveWithCells="1">
                  <from>
                    <xdr:col>22</xdr:col>
                    <xdr:colOff>152400</xdr:colOff>
                    <xdr:row>96</xdr:row>
                    <xdr:rowOff>9525</xdr:rowOff>
                  </from>
                  <to>
                    <xdr:col>24</xdr:col>
                    <xdr:colOff>9525</xdr:colOff>
                    <xdr:row>97</xdr:row>
                    <xdr:rowOff>0</xdr:rowOff>
                  </to>
                </anchor>
              </controlPr>
            </control>
          </mc:Choice>
        </mc:AlternateContent>
        <mc:AlternateContent xmlns:mc="http://schemas.openxmlformats.org/markup-compatibility/2006">
          <mc:Choice Requires="x14">
            <control shapeId="5570" r:id="rId122" name="No.4-6　Check Box 843">
              <controlPr defaultSize="0" autoFill="0" autoLine="0" autoPict="0">
                <anchor moveWithCells="1">
                  <from>
                    <xdr:col>27</xdr:col>
                    <xdr:colOff>152400</xdr:colOff>
                    <xdr:row>96</xdr:row>
                    <xdr:rowOff>9525</xdr:rowOff>
                  </from>
                  <to>
                    <xdr:col>29</xdr:col>
                    <xdr:colOff>9525</xdr:colOff>
                    <xdr:row>97</xdr:row>
                    <xdr:rowOff>0</xdr:rowOff>
                  </to>
                </anchor>
              </controlPr>
            </control>
          </mc:Choice>
        </mc:AlternateContent>
        <mc:AlternateContent xmlns:mc="http://schemas.openxmlformats.org/markup-compatibility/2006">
          <mc:Choice Requires="x14">
            <control shapeId="5571" r:id="rId123" name="No.4-6　Check Box 843">
              <controlPr defaultSize="0" autoFill="0" autoLine="0" autoPict="0">
                <anchor moveWithCells="1">
                  <from>
                    <xdr:col>33</xdr:col>
                    <xdr:colOff>152400</xdr:colOff>
                    <xdr:row>96</xdr:row>
                    <xdr:rowOff>9525</xdr:rowOff>
                  </from>
                  <to>
                    <xdr:col>35</xdr:col>
                    <xdr:colOff>9525</xdr:colOff>
                    <xdr:row>97</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13"/>
  <sheetViews>
    <sheetView zoomScaleNormal="100" workbookViewId="0">
      <selection sqref="A1:A6"/>
    </sheetView>
  </sheetViews>
  <sheetFormatPr defaultRowHeight="12" x14ac:dyDescent="0.15"/>
  <sheetData>
    <row r="1" spans="1:256" x14ac:dyDescent="0.15">
      <c r="A1" s="998" t="s">
        <v>198</v>
      </c>
      <c r="B1" s="998" t="s">
        <v>340</v>
      </c>
      <c r="C1" s="998" t="s">
        <v>341</v>
      </c>
      <c r="D1" s="1000" t="s">
        <v>342</v>
      </c>
      <c r="E1" s="1000" t="s">
        <v>343</v>
      </c>
      <c r="F1" s="998" t="s">
        <v>344</v>
      </c>
      <c r="G1" s="998" t="s">
        <v>345</v>
      </c>
      <c r="H1" s="998" t="s">
        <v>346</v>
      </c>
      <c r="I1" s="985" t="s">
        <v>322</v>
      </c>
      <c r="J1" s="985"/>
      <c r="K1" s="985" t="s">
        <v>324</v>
      </c>
      <c r="L1" s="985"/>
      <c r="M1" s="985"/>
      <c r="N1" s="985"/>
      <c r="O1" s="985"/>
      <c r="P1" s="985"/>
      <c r="Q1" s="985"/>
      <c r="R1" s="985"/>
      <c r="S1" s="985"/>
      <c r="T1" s="985"/>
      <c r="U1" s="985"/>
      <c r="V1" s="985"/>
      <c r="W1" s="985"/>
      <c r="X1" s="985"/>
      <c r="Y1" s="985"/>
      <c r="Z1" s="985"/>
      <c r="AA1" s="985"/>
      <c r="AB1" s="985"/>
      <c r="AC1" s="985"/>
      <c r="AD1" s="985"/>
      <c r="AE1" s="985" t="s">
        <v>930</v>
      </c>
      <c r="AF1" s="985"/>
      <c r="AG1" s="985"/>
      <c r="AH1" s="985"/>
      <c r="AI1" s="985"/>
      <c r="AJ1" s="985"/>
      <c r="AK1" s="985"/>
      <c r="AL1" s="985"/>
      <c r="AM1" s="985"/>
      <c r="AN1" s="985"/>
      <c r="AO1" s="985"/>
      <c r="AP1" s="985"/>
      <c r="AQ1" s="985"/>
      <c r="AR1" s="985"/>
      <c r="AS1" s="985"/>
      <c r="AT1" s="985"/>
      <c r="AU1" s="985"/>
      <c r="AV1" s="985"/>
      <c r="AW1" s="985"/>
      <c r="AX1" s="985"/>
      <c r="AY1" s="1002"/>
      <c r="AZ1" s="367"/>
      <c r="BA1" s="367"/>
      <c r="BB1" s="368"/>
      <c r="BC1" s="1002" t="s">
        <v>400</v>
      </c>
      <c r="BD1" s="1003"/>
      <c r="BE1" s="1003"/>
      <c r="BF1" s="1003"/>
      <c r="BG1" s="1003"/>
      <c r="BH1" s="1003"/>
      <c r="BI1" s="1003"/>
      <c r="BJ1" s="1003"/>
      <c r="BK1" s="1003"/>
      <c r="BL1" s="1004"/>
      <c r="BM1" s="985" t="s">
        <v>433</v>
      </c>
      <c r="BN1" s="985"/>
      <c r="BO1" s="985"/>
      <c r="BP1" s="985"/>
      <c r="BQ1" s="985"/>
      <c r="BR1" s="985"/>
      <c r="BS1" s="985" t="s">
        <v>860</v>
      </c>
      <c r="BT1" s="985"/>
      <c r="BU1" s="985"/>
      <c r="BV1" s="985"/>
      <c r="BW1" s="985"/>
      <c r="BX1" s="985" t="s">
        <v>862</v>
      </c>
      <c r="BY1" s="985"/>
      <c r="BZ1" s="985"/>
      <c r="CA1" s="985"/>
      <c r="CB1" s="985"/>
      <c r="CC1" s="985"/>
      <c r="CD1" s="985" t="s">
        <v>931</v>
      </c>
      <c r="CE1" s="985"/>
      <c r="CF1" s="985"/>
      <c r="CG1" s="985"/>
      <c r="CH1" s="985"/>
      <c r="CI1" s="985"/>
      <c r="CJ1" s="985"/>
      <c r="CK1" s="985"/>
      <c r="CL1" s="1041" t="s">
        <v>888</v>
      </c>
      <c r="CM1" s="1042"/>
      <c r="CN1" s="1042"/>
      <c r="CO1" s="1042"/>
      <c r="CP1" s="1043"/>
      <c r="CQ1" s="985" t="s">
        <v>932</v>
      </c>
      <c r="CR1" s="985"/>
      <c r="CS1" s="985"/>
      <c r="CT1" s="985"/>
      <c r="CU1" s="985"/>
      <c r="CV1" s="985"/>
      <c r="CW1" s="985"/>
      <c r="CX1" s="985"/>
      <c r="CY1" s="985"/>
      <c r="CZ1" s="1002" t="s">
        <v>933</v>
      </c>
      <c r="DA1" s="1003"/>
      <c r="DB1" s="1003"/>
      <c r="DC1" s="1003"/>
      <c r="DD1" s="1003"/>
      <c r="DE1" s="1003"/>
      <c r="DF1" s="1003"/>
      <c r="DG1" s="1004"/>
      <c r="DH1" s="1041" t="s">
        <v>901</v>
      </c>
      <c r="DI1" s="1042"/>
      <c r="DJ1" s="1042"/>
      <c r="DK1" s="1042"/>
      <c r="DL1" s="1042"/>
      <c r="DM1" s="1042"/>
      <c r="DN1" s="1043"/>
      <c r="DO1" s="1002" t="s">
        <v>902</v>
      </c>
      <c r="DP1" s="1003"/>
      <c r="DQ1" s="1003"/>
      <c r="DR1" s="1003"/>
      <c r="DS1" s="1004"/>
      <c r="DT1" s="985" t="s">
        <v>934</v>
      </c>
      <c r="DU1" s="985"/>
      <c r="DV1" s="985"/>
      <c r="DW1" s="985"/>
      <c r="DX1" s="985"/>
      <c r="DY1" s="985"/>
      <c r="DZ1" s="985"/>
      <c r="EA1" s="985"/>
      <c r="EB1" s="985"/>
      <c r="EC1" s="985" t="s">
        <v>935</v>
      </c>
      <c r="ED1" s="985"/>
      <c r="EE1" s="985"/>
      <c r="EF1" s="985"/>
      <c r="EG1" s="985"/>
      <c r="EH1" s="985"/>
      <c r="EI1" s="985" t="s">
        <v>936</v>
      </c>
      <c r="EJ1" s="985"/>
      <c r="EK1" s="985"/>
      <c r="EL1" s="985"/>
      <c r="EM1" s="985"/>
      <c r="EN1" s="985"/>
      <c r="EO1" s="985"/>
      <c r="EP1" s="985"/>
      <c r="EQ1" s="985"/>
      <c r="ER1" s="985"/>
      <c r="ES1" s="985"/>
      <c r="ET1" s="985"/>
      <c r="EU1" s="985"/>
      <c r="EV1" s="985" t="s">
        <v>937</v>
      </c>
      <c r="EW1" s="985"/>
      <c r="EX1" s="985"/>
      <c r="EY1" s="985"/>
      <c r="EZ1" s="985"/>
      <c r="FA1" s="985" t="s">
        <v>938</v>
      </c>
      <c r="FB1" s="985"/>
      <c r="FC1" s="985"/>
      <c r="FD1" s="985"/>
      <c r="FE1" s="985"/>
      <c r="FF1" s="985"/>
      <c r="FG1" s="985" t="s">
        <v>939</v>
      </c>
      <c r="FH1" s="985"/>
      <c r="FI1" s="985"/>
      <c r="FJ1" s="985"/>
      <c r="FK1" s="985"/>
      <c r="FL1" s="985"/>
      <c r="FM1" s="985"/>
      <c r="FN1" s="985"/>
      <c r="FO1" s="985"/>
      <c r="FP1" s="985"/>
      <c r="FQ1" s="985"/>
      <c r="FR1" s="985"/>
      <c r="FS1" s="985"/>
      <c r="FT1" s="985"/>
      <c r="FU1" s="985"/>
      <c r="FV1" s="985"/>
      <c r="FW1" s="985"/>
      <c r="FX1" s="985"/>
      <c r="FY1" s="985" t="s">
        <v>940</v>
      </c>
      <c r="FZ1" s="985"/>
      <c r="GA1" s="985"/>
      <c r="GB1" s="985"/>
      <c r="GC1" s="985"/>
      <c r="GD1" s="985"/>
      <c r="GE1" s="1002" t="s">
        <v>941</v>
      </c>
      <c r="GF1" s="1003"/>
      <c r="GG1" s="1003"/>
      <c r="GH1" s="1003"/>
      <c r="GI1" s="1003"/>
      <c r="GJ1" s="1003"/>
      <c r="GK1" s="1003"/>
      <c r="GL1" s="1003"/>
      <c r="GM1" s="1004"/>
      <c r="GN1" s="985" t="s">
        <v>907</v>
      </c>
      <c r="GO1" s="985"/>
      <c r="GP1" s="985"/>
      <c r="GQ1" s="985"/>
      <c r="GR1" s="985"/>
      <c r="GS1" s="985"/>
      <c r="GT1" s="985"/>
      <c r="GU1" s="985"/>
      <c r="GV1" s="985"/>
      <c r="GW1" s="985"/>
      <c r="GX1" s="985"/>
      <c r="GY1" s="985"/>
      <c r="GZ1" s="985"/>
      <c r="HA1" s="1002" t="s">
        <v>942</v>
      </c>
      <c r="HB1" s="1003"/>
      <c r="HC1" s="1003"/>
      <c r="HD1" s="1003"/>
      <c r="HE1" s="1003"/>
      <c r="HF1" s="1003"/>
      <c r="HG1" s="1003"/>
      <c r="HH1" s="1003"/>
      <c r="HI1" s="1003"/>
      <c r="HJ1" s="1003"/>
      <c r="HK1" s="1003"/>
      <c r="HL1" s="1003"/>
      <c r="HM1" s="1003"/>
      <c r="HN1" s="1003"/>
      <c r="HO1" s="1003"/>
      <c r="HP1" s="1003"/>
      <c r="HQ1" s="1003"/>
      <c r="HR1" s="1003"/>
      <c r="HS1" s="1003"/>
      <c r="HT1" s="1003"/>
      <c r="HU1" s="1003"/>
      <c r="HV1" s="1003"/>
      <c r="HW1" s="1003"/>
      <c r="HX1" s="1003"/>
      <c r="HY1" s="1003"/>
      <c r="HZ1" s="1003"/>
      <c r="IA1" s="1003"/>
      <c r="IB1" s="1003"/>
      <c r="IC1" s="1003"/>
      <c r="ID1" s="1003"/>
      <c r="IE1" s="1003"/>
      <c r="IF1" s="1003"/>
      <c r="IG1" s="1003"/>
      <c r="IH1" s="1003"/>
      <c r="II1" s="1003"/>
      <c r="IJ1" s="1003"/>
      <c r="IK1" s="1003"/>
      <c r="IL1" s="1003"/>
      <c r="IM1" s="1003"/>
      <c r="IN1" s="1003"/>
      <c r="IO1" s="1003"/>
      <c r="IP1" s="1003"/>
      <c r="IQ1" s="1003"/>
      <c r="IR1" s="1004"/>
      <c r="IS1" s="328" t="s">
        <v>943</v>
      </c>
    </row>
    <row r="2" spans="1:256" ht="12" customHeight="1" x14ac:dyDescent="0.15">
      <c r="A2" s="998"/>
      <c r="B2" s="998"/>
      <c r="C2" s="998"/>
      <c r="D2" s="1001"/>
      <c r="E2" s="1001"/>
      <c r="F2" s="998"/>
      <c r="G2" s="998"/>
      <c r="H2" s="998"/>
      <c r="I2" s="1002" t="s">
        <v>347</v>
      </c>
      <c r="J2" s="1004"/>
      <c r="K2" s="1025" t="s">
        <v>350</v>
      </c>
      <c r="L2" s="1026"/>
      <c r="M2" s="1026"/>
      <c r="N2" s="1026"/>
      <c r="O2" s="1026"/>
      <c r="P2" s="1026"/>
      <c r="Q2" s="1026"/>
      <c r="R2" s="1026"/>
      <c r="S2" s="1026"/>
      <c r="T2" s="1027"/>
      <c r="U2" s="985" t="s">
        <v>351</v>
      </c>
      <c r="V2" s="985"/>
      <c r="W2" s="985"/>
      <c r="X2" s="985"/>
      <c r="Y2" s="985"/>
      <c r="Z2" s="985"/>
      <c r="AA2" s="985"/>
      <c r="AB2" s="985"/>
      <c r="AC2" s="985"/>
      <c r="AD2" s="1002"/>
      <c r="AE2" s="1002" t="s">
        <v>401</v>
      </c>
      <c r="AF2" s="1003"/>
      <c r="AG2" s="1003"/>
      <c r="AH2" s="1003"/>
      <c r="AI2" s="1003"/>
      <c r="AJ2" s="1003"/>
      <c r="AK2" s="1003"/>
      <c r="AL2" s="1003"/>
      <c r="AM2" s="1003"/>
      <c r="AN2" s="1003"/>
      <c r="AO2" s="1003"/>
      <c r="AP2" s="1003"/>
      <c r="AQ2" s="1003"/>
      <c r="AR2" s="1003"/>
      <c r="AS2" s="1003"/>
      <c r="AT2" s="1003"/>
      <c r="AU2" s="1003"/>
      <c r="AV2" s="1003"/>
      <c r="AW2" s="1003"/>
      <c r="AX2" s="1003"/>
      <c r="AY2" s="1003"/>
      <c r="AZ2" s="1003"/>
      <c r="BA2" s="1003"/>
      <c r="BB2" s="1004"/>
      <c r="BC2" s="1002" t="s">
        <v>381</v>
      </c>
      <c r="BD2" s="1003"/>
      <c r="BE2" s="1003"/>
      <c r="BF2" s="1003"/>
      <c r="BG2" s="1003"/>
      <c r="BH2" s="1003"/>
      <c r="BI2" s="1003"/>
      <c r="BJ2" s="1003"/>
      <c r="BK2" s="1003"/>
      <c r="BL2" s="1004"/>
      <c r="BM2" s="985" t="s">
        <v>431</v>
      </c>
      <c r="BN2" s="985"/>
      <c r="BO2" s="985"/>
      <c r="BP2" s="985"/>
      <c r="BQ2" s="985"/>
      <c r="BR2" s="985"/>
      <c r="BS2" s="985" t="s">
        <v>434</v>
      </c>
      <c r="BT2" s="985"/>
      <c r="BU2" s="985"/>
      <c r="BV2" s="985"/>
      <c r="BW2" s="985"/>
      <c r="BX2" s="985" t="s">
        <v>443</v>
      </c>
      <c r="BY2" s="985"/>
      <c r="BZ2" s="985"/>
      <c r="CA2" s="985"/>
      <c r="CB2" s="985"/>
      <c r="CC2" s="985"/>
      <c r="CD2" s="985" t="s">
        <v>454</v>
      </c>
      <c r="CE2" s="985"/>
      <c r="CF2" s="985"/>
      <c r="CG2" s="985"/>
      <c r="CH2" s="985"/>
      <c r="CI2" s="985"/>
      <c r="CJ2" s="985"/>
      <c r="CK2" s="985"/>
      <c r="CL2" s="1041" t="s">
        <v>889</v>
      </c>
      <c r="CM2" s="1042"/>
      <c r="CN2" s="1042"/>
      <c r="CO2" s="1042"/>
      <c r="CP2" s="1043"/>
      <c r="CQ2" s="985" t="s">
        <v>465</v>
      </c>
      <c r="CR2" s="985"/>
      <c r="CS2" s="985"/>
      <c r="CT2" s="985"/>
      <c r="CU2" s="985"/>
      <c r="CV2" s="985"/>
      <c r="CW2" s="985"/>
      <c r="CX2" s="985"/>
      <c r="CY2" s="985"/>
      <c r="CZ2" s="985" t="s">
        <v>489</v>
      </c>
      <c r="DA2" s="985"/>
      <c r="DB2" s="985"/>
      <c r="DC2" s="985"/>
      <c r="DD2" s="985"/>
      <c r="DE2" s="985"/>
      <c r="DF2" s="985"/>
      <c r="DG2" s="985"/>
      <c r="DH2" s="1050" t="s">
        <v>903</v>
      </c>
      <c r="DI2" s="1051"/>
      <c r="DJ2" s="1052" t="s">
        <v>904</v>
      </c>
      <c r="DK2" s="1053"/>
      <c r="DL2" s="1053"/>
      <c r="DM2" s="1053"/>
      <c r="DN2" s="1054"/>
      <c r="DO2" s="1002" t="s">
        <v>905</v>
      </c>
      <c r="DP2" s="1003"/>
      <c r="DQ2" s="1003"/>
      <c r="DR2" s="1003"/>
      <c r="DS2" s="1004"/>
      <c r="DT2" s="985" t="s">
        <v>501</v>
      </c>
      <c r="DU2" s="985"/>
      <c r="DV2" s="985"/>
      <c r="DW2" s="985"/>
      <c r="DX2" s="985"/>
      <c r="DY2" s="985"/>
      <c r="DZ2" s="985"/>
      <c r="EA2" s="985"/>
      <c r="EB2" s="985"/>
      <c r="EC2" s="985" t="s">
        <v>522</v>
      </c>
      <c r="ED2" s="985"/>
      <c r="EE2" s="985"/>
      <c r="EF2" s="985"/>
      <c r="EG2" s="985"/>
      <c r="EH2" s="985"/>
      <c r="EI2" s="985" t="s">
        <v>331</v>
      </c>
      <c r="EJ2" s="985"/>
      <c r="EK2" s="985"/>
      <c r="EL2" s="985"/>
      <c r="EM2" s="985"/>
      <c r="EN2" s="985"/>
      <c r="EO2" s="985"/>
      <c r="EP2" s="985"/>
      <c r="EQ2" s="985"/>
      <c r="ER2" s="985"/>
      <c r="ES2" s="985"/>
      <c r="ET2" s="985"/>
      <c r="EU2" s="985"/>
      <c r="EV2" s="985" t="s">
        <v>546</v>
      </c>
      <c r="EW2" s="985"/>
      <c r="EX2" s="985"/>
      <c r="EY2" s="985"/>
      <c r="EZ2" s="985"/>
      <c r="FA2" s="1030" t="s">
        <v>560</v>
      </c>
      <c r="FB2" s="1030"/>
      <c r="FC2" s="1030"/>
      <c r="FD2" s="1030"/>
      <c r="FE2" s="1030"/>
      <c r="FF2" s="1030"/>
      <c r="FG2" s="985" t="s">
        <v>338</v>
      </c>
      <c r="FH2" s="985"/>
      <c r="FI2" s="985"/>
      <c r="FJ2" s="985"/>
      <c r="FK2" s="985"/>
      <c r="FL2" s="985"/>
      <c r="FM2" s="985"/>
      <c r="FN2" s="985"/>
      <c r="FO2" s="985"/>
      <c r="FP2" s="985"/>
      <c r="FQ2" s="985"/>
      <c r="FR2" s="985"/>
      <c r="FS2" s="985"/>
      <c r="FT2" s="985"/>
      <c r="FU2" s="985"/>
      <c r="FV2" s="985"/>
      <c r="FW2" s="985"/>
      <c r="FX2" s="985"/>
      <c r="FY2" s="985" t="s">
        <v>587</v>
      </c>
      <c r="FZ2" s="985"/>
      <c r="GA2" s="985"/>
      <c r="GB2" s="985"/>
      <c r="GC2" s="985"/>
      <c r="GD2" s="985"/>
      <c r="GE2" s="1002" t="s">
        <v>602</v>
      </c>
      <c r="GF2" s="1003"/>
      <c r="GG2" s="1003"/>
      <c r="GH2" s="1003"/>
      <c r="GI2" s="1003"/>
      <c r="GJ2" s="1003"/>
      <c r="GK2" s="1003"/>
      <c r="GL2" s="1003"/>
      <c r="GM2" s="1004"/>
      <c r="GN2" s="985" t="s">
        <v>618</v>
      </c>
      <c r="GO2" s="985"/>
      <c r="GP2" s="985"/>
      <c r="GQ2" s="985"/>
      <c r="GR2" s="985"/>
      <c r="GS2" s="985"/>
      <c r="GT2" s="985"/>
      <c r="GU2" s="985"/>
      <c r="GV2" s="985"/>
      <c r="GW2" s="985"/>
      <c r="GX2" s="985"/>
      <c r="GY2" s="985"/>
      <c r="GZ2" s="985"/>
      <c r="HA2" s="1038" t="s">
        <v>618</v>
      </c>
      <c r="HB2" s="1039"/>
      <c r="HC2" s="1039"/>
      <c r="HD2" s="1039"/>
      <c r="HE2" s="1039"/>
      <c r="HF2" s="1039"/>
      <c r="HG2" s="1039"/>
      <c r="HH2" s="1039"/>
      <c r="HI2" s="1039"/>
      <c r="HJ2" s="1039"/>
      <c r="HK2" s="1039"/>
      <c r="HL2" s="1039"/>
      <c r="HM2" s="1039"/>
      <c r="HN2" s="1039"/>
      <c r="HO2" s="1039"/>
      <c r="HP2" s="1039"/>
      <c r="HQ2" s="1039"/>
      <c r="HR2" s="1039"/>
      <c r="HS2" s="1039"/>
      <c r="HT2" s="1039"/>
      <c r="HU2" s="1039"/>
      <c r="HV2" s="1039"/>
      <c r="HW2" s="1039"/>
      <c r="HX2" s="1039"/>
      <c r="HY2" s="1039"/>
      <c r="HZ2" s="1039"/>
      <c r="IA2" s="1039"/>
      <c r="IB2" s="1039"/>
      <c r="IC2" s="1039"/>
      <c r="ID2" s="1039"/>
      <c r="IE2" s="1039"/>
      <c r="IF2" s="1039"/>
      <c r="IG2" s="1039"/>
      <c r="IH2" s="1039"/>
      <c r="II2" s="1040"/>
      <c r="IJ2" s="1007" t="s">
        <v>682</v>
      </c>
      <c r="IK2" s="1008"/>
      <c r="IL2" s="1008"/>
      <c r="IM2" s="1008"/>
      <c r="IN2" s="1008"/>
      <c r="IO2" s="1008"/>
      <c r="IP2" s="1008"/>
      <c r="IQ2" s="1008"/>
      <c r="IR2" s="1009"/>
    </row>
    <row r="3" spans="1:256" ht="12" customHeight="1" x14ac:dyDescent="0.15">
      <c r="A3" s="998"/>
      <c r="B3" s="998"/>
      <c r="C3" s="998"/>
      <c r="D3" s="1001"/>
      <c r="E3" s="1001"/>
      <c r="F3" s="998"/>
      <c r="G3" s="998"/>
      <c r="H3" s="998"/>
      <c r="I3" s="998" t="s">
        <v>348</v>
      </c>
      <c r="J3" s="998" t="s">
        <v>349</v>
      </c>
      <c r="K3" s="998" t="s">
        <v>352</v>
      </c>
      <c r="L3" s="998"/>
      <c r="M3" s="998"/>
      <c r="N3" s="998"/>
      <c r="O3" s="998"/>
      <c r="P3" s="998" t="s">
        <v>353</v>
      </c>
      <c r="Q3" s="998"/>
      <c r="R3" s="998"/>
      <c r="S3" s="998"/>
      <c r="T3" s="998"/>
      <c r="U3" s="998" t="s">
        <v>352</v>
      </c>
      <c r="V3" s="998"/>
      <c r="W3" s="998"/>
      <c r="X3" s="998"/>
      <c r="Y3" s="998"/>
      <c r="Z3" s="998" t="s">
        <v>353</v>
      </c>
      <c r="AA3" s="998"/>
      <c r="AB3" s="998"/>
      <c r="AC3" s="998"/>
      <c r="AD3" s="998"/>
      <c r="AE3" s="1002" t="s">
        <v>402</v>
      </c>
      <c r="AF3" s="1003"/>
      <c r="AG3" s="1003"/>
      <c r="AH3" s="1003"/>
      <c r="AI3" s="1003"/>
      <c r="AJ3" s="1003"/>
      <c r="AK3" s="1003"/>
      <c r="AL3" s="1003"/>
      <c r="AM3" s="1003"/>
      <c r="AN3" s="1003"/>
      <c r="AO3" s="1003"/>
      <c r="AP3" s="1004"/>
      <c r="AQ3" s="1002" t="s">
        <v>403</v>
      </c>
      <c r="AR3" s="1003"/>
      <c r="AS3" s="1003"/>
      <c r="AT3" s="1003"/>
      <c r="AU3" s="1003"/>
      <c r="AV3" s="1003"/>
      <c r="AW3" s="1003"/>
      <c r="AX3" s="1003"/>
      <c r="AY3" s="1003"/>
      <c r="AZ3" s="1003"/>
      <c r="BA3" s="1003"/>
      <c r="BB3" s="1004"/>
      <c r="BC3" s="1005" t="s">
        <v>382</v>
      </c>
      <c r="BD3" s="1005" t="s">
        <v>383</v>
      </c>
      <c r="BE3" s="1005" t="s">
        <v>384</v>
      </c>
      <c r="BF3" s="1005" t="s">
        <v>385</v>
      </c>
      <c r="BG3" s="1005" t="s">
        <v>386</v>
      </c>
      <c r="BH3" s="1005" t="s">
        <v>387</v>
      </c>
      <c r="BI3" s="1000" t="s">
        <v>388</v>
      </c>
      <c r="BJ3" s="995" t="s">
        <v>358</v>
      </c>
      <c r="BK3" s="25"/>
      <c r="BL3" s="1005" t="s">
        <v>389</v>
      </c>
      <c r="BM3" s="996" t="s">
        <v>422</v>
      </c>
      <c r="BN3" s="74"/>
      <c r="BO3" s="74"/>
      <c r="BP3" s="74"/>
      <c r="BQ3" s="75"/>
      <c r="BR3" s="998" t="s">
        <v>423</v>
      </c>
      <c r="BS3" s="990" t="s">
        <v>435</v>
      </c>
      <c r="BT3" s="25"/>
      <c r="BU3" s="999" t="s">
        <v>358</v>
      </c>
      <c r="BV3" s="76"/>
      <c r="BW3" s="998" t="s">
        <v>436</v>
      </c>
      <c r="BX3" s="986" t="s">
        <v>444</v>
      </c>
      <c r="BY3" s="986" t="s">
        <v>445</v>
      </c>
      <c r="BZ3" s="986" t="s">
        <v>446</v>
      </c>
      <c r="CA3" s="986" t="s">
        <v>447</v>
      </c>
      <c r="CB3" s="987" t="s">
        <v>358</v>
      </c>
      <c r="CC3" s="25"/>
      <c r="CD3" s="993" t="s">
        <v>464</v>
      </c>
      <c r="CE3" s="994"/>
      <c r="CF3" s="994"/>
      <c r="CG3" s="994"/>
      <c r="CH3" s="989" t="s">
        <v>455</v>
      </c>
      <c r="CI3" s="989"/>
      <c r="CJ3" s="989"/>
      <c r="CK3" s="989"/>
      <c r="CL3" s="1044" t="s">
        <v>890</v>
      </c>
      <c r="CM3" s="1047" t="s">
        <v>891</v>
      </c>
      <c r="CN3" s="1048"/>
      <c r="CO3" s="1048"/>
      <c r="CP3" s="1049"/>
      <c r="CQ3" s="995" t="s">
        <v>466</v>
      </c>
      <c r="CR3" s="77"/>
      <c r="CS3" s="25"/>
      <c r="CT3" s="995" t="s">
        <v>467</v>
      </c>
      <c r="CU3" s="77"/>
      <c r="CV3" s="25"/>
      <c r="CW3" s="995" t="s">
        <v>358</v>
      </c>
      <c r="CX3" s="25"/>
      <c r="CY3" s="1005" t="s">
        <v>468</v>
      </c>
      <c r="CZ3" s="995" t="s">
        <v>466</v>
      </c>
      <c r="DA3" s="77"/>
      <c r="DB3" s="25"/>
      <c r="DC3" s="995" t="s">
        <v>467</v>
      </c>
      <c r="DD3" s="73"/>
      <c r="DE3" s="995" t="s">
        <v>358</v>
      </c>
      <c r="DF3" s="25"/>
      <c r="DG3" s="998" t="s">
        <v>482</v>
      </c>
      <c r="DH3" s="1055" t="s">
        <v>422</v>
      </c>
      <c r="DI3" s="1055" t="s">
        <v>423</v>
      </c>
      <c r="DJ3" s="1058" t="s">
        <v>422</v>
      </c>
      <c r="DK3" s="1061"/>
      <c r="DL3" s="1061"/>
      <c r="DM3" s="1062"/>
      <c r="DN3" s="1055" t="s">
        <v>423</v>
      </c>
      <c r="DO3" s="999" t="s">
        <v>422</v>
      </c>
      <c r="DP3" s="1063"/>
      <c r="DQ3" s="1063"/>
      <c r="DR3" s="1064"/>
      <c r="DS3" s="998" t="s">
        <v>423</v>
      </c>
      <c r="DT3" s="995" t="s">
        <v>466</v>
      </c>
      <c r="DU3" s="77"/>
      <c r="DV3" s="25"/>
      <c r="DW3" s="995" t="s">
        <v>467</v>
      </c>
      <c r="DX3" s="77"/>
      <c r="DY3" s="25"/>
      <c r="DZ3" s="995" t="s">
        <v>358</v>
      </c>
      <c r="EA3" s="25"/>
      <c r="EB3" s="1005" t="s">
        <v>468</v>
      </c>
      <c r="EC3" s="995" t="s">
        <v>422</v>
      </c>
      <c r="ED3" s="77"/>
      <c r="EE3" s="77"/>
      <c r="EF3" s="77"/>
      <c r="EG3" s="77"/>
      <c r="EH3" s="998" t="s">
        <v>423</v>
      </c>
      <c r="EI3" s="985" t="s">
        <v>542</v>
      </c>
      <c r="EJ3" s="985"/>
      <c r="EK3" s="985"/>
      <c r="EL3" s="985"/>
      <c r="EM3" s="985" t="s">
        <v>523</v>
      </c>
      <c r="EN3" s="985"/>
      <c r="EO3" s="985"/>
      <c r="EP3" s="985"/>
      <c r="EQ3" s="985"/>
      <c r="ER3" s="985"/>
      <c r="ES3" s="985"/>
      <c r="ET3" s="985"/>
      <c r="EU3" s="985"/>
      <c r="EV3" s="1030" t="s">
        <v>547</v>
      </c>
      <c r="EW3" s="1030"/>
      <c r="EX3" s="1030" t="s">
        <v>548</v>
      </c>
      <c r="EY3" s="1030"/>
      <c r="EZ3" s="1031" t="s">
        <v>549</v>
      </c>
      <c r="FA3" s="985" t="s">
        <v>551</v>
      </c>
      <c r="FB3" s="985"/>
      <c r="FC3" s="985" t="s">
        <v>552</v>
      </c>
      <c r="FD3" s="985"/>
      <c r="FE3" s="985" t="s">
        <v>553</v>
      </c>
      <c r="FF3" s="985"/>
      <c r="FG3" s="985" t="s">
        <v>561</v>
      </c>
      <c r="FH3" s="985"/>
      <c r="FI3" s="985"/>
      <c r="FJ3" s="985"/>
      <c r="FK3" s="985"/>
      <c r="FL3" s="985"/>
      <c r="FM3" s="985"/>
      <c r="FN3" s="985"/>
      <c r="FO3" s="985" t="s">
        <v>562</v>
      </c>
      <c r="FP3" s="985"/>
      <c r="FQ3" s="985"/>
      <c r="FR3" s="985"/>
      <c r="FS3" s="985"/>
      <c r="FT3" s="985"/>
      <c r="FU3" s="985"/>
      <c r="FV3" s="985"/>
      <c r="FW3" s="985"/>
      <c r="FX3" s="985"/>
      <c r="FY3" s="995" t="s">
        <v>543</v>
      </c>
      <c r="FZ3" s="72"/>
      <c r="GA3" s="25"/>
      <c r="GB3" s="995" t="s">
        <v>423</v>
      </c>
      <c r="GC3" s="985" t="s">
        <v>588</v>
      </c>
      <c r="GD3" s="985"/>
      <c r="GE3" s="1005" t="s">
        <v>603</v>
      </c>
      <c r="GF3" s="1005" t="s">
        <v>604</v>
      </c>
      <c r="GG3" s="1005" t="s">
        <v>605</v>
      </c>
      <c r="GH3" s="1005" t="s">
        <v>356</v>
      </c>
      <c r="GI3" s="1005" t="s">
        <v>606</v>
      </c>
      <c r="GJ3" s="1005" t="s">
        <v>607</v>
      </c>
      <c r="GK3" s="1005" t="s">
        <v>608</v>
      </c>
      <c r="GL3" s="995" t="s">
        <v>358</v>
      </c>
      <c r="GM3" s="68"/>
      <c r="GN3" s="999" t="s">
        <v>908</v>
      </c>
      <c r="GO3" s="1020"/>
      <c r="GP3" s="1021"/>
      <c r="GQ3" s="1019" t="s">
        <v>909</v>
      </c>
      <c r="GR3" s="1019" t="s">
        <v>910</v>
      </c>
      <c r="GS3" s="1019" t="s">
        <v>911</v>
      </c>
      <c r="GT3" s="999" t="s">
        <v>912</v>
      </c>
      <c r="GU3" s="369"/>
      <c r="GV3" s="995" t="s">
        <v>913</v>
      </c>
      <c r="GW3" s="370"/>
      <c r="GX3" s="1005" t="s">
        <v>624</v>
      </c>
      <c r="GY3" s="998" t="s">
        <v>619</v>
      </c>
      <c r="GZ3" s="986" t="s">
        <v>676</v>
      </c>
      <c r="HA3" s="987" t="s">
        <v>635</v>
      </c>
      <c r="HB3" s="1010"/>
      <c r="HC3" s="1010"/>
      <c r="HD3" s="1010"/>
      <c r="HE3" s="1011"/>
      <c r="HF3" s="987" t="s">
        <v>636</v>
      </c>
      <c r="HG3" s="1010"/>
      <c r="HH3" s="1010"/>
      <c r="HI3" s="1010"/>
      <c r="HJ3" s="1011"/>
      <c r="HK3" s="987" t="s">
        <v>649</v>
      </c>
      <c r="HL3" s="1010"/>
      <c r="HM3" s="1010"/>
      <c r="HN3" s="1010"/>
      <c r="HO3" s="1011"/>
      <c r="HP3" s="987" t="s">
        <v>358</v>
      </c>
      <c r="HQ3" s="1010"/>
      <c r="HR3" s="1010"/>
      <c r="HS3" s="1010"/>
      <c r="HT3" s="1011"/>
      <c r="HU3" s="987" t="s">
        <v>677</v>
      </c>
      <c r="HV3" s="1010"/>
      <c r="HW3" s="1010"/>
      <c r="HX3" s="1010"/>
      <c r="HY3" s="1011"/>
      <c r="HZ3" s="987" t="s">
        <v>619</v>
      </c>
      <c r="IA3" s="1010"/>
      <c r="IB3" s="1010"/>
      <c r="IC3" s="1010"/>
      <c r="ID3" s="1011"/>
      <c r="IE3" s="987" t="s">
        <v>676</v>
      </c>
      <c r="IF3" s="1010"/>
      <c r="IG3" s="1010"/>
      <c r="IH3" s="1010"/>
      <c r="II3" s="1011"/>
      <c r="IJ3" s="986" t="s">
        <v>635</v>
      </c>
      <c r="IK3" s="986"/>
      <c r="IL3" s="986" t="s">
        <v>637</v>
      </c>
      <c r="IM3" s="986"/>
      <c r="IN3" s="986" t="s">
        <v>670</v>
      </c>
      <c r="IO3" s="986"/>
      <c r="IP3" s="986" t="s">
        <v>358</v>
      </c>
      <c r="IQ3" s="987"/>
      <c r="IR3" s="1000" t="s">
        <v>624</v>
      </c>
    </row>
    <row r="4" spans="1:256" ht="12" customHeight="1" x14ac:dyDescent="0.15">
      <c r="A4" s="998"/>
      <c r="B4" s="998"/>
      <c r="C4" s="998"/>
      <c r="D4" s="1001"/>
      <c r="E4" s="1001"/>
      <c r="F4" s="998"/>
      <c r="G4" s="998"/>
      <c r="H4" s="998"/>
      <c r="I4" s="998"/>
      <c r="J4" s="998"/>
      <c r="K4" s="998" t="s">
        <v>354</v>
      </c>
      <c r="L4" s="998" t="s">
        <v>355</v>
      </c>
      <c r="M4" s="998" t="s">
        <v>356</v>
      </c>
      <c r="N4" s="998" t="s">
        <v>357</v>
      </c>
      <c r="O4" s="998" t="s">
        <v>358</v>
      </c>
      <c r="P4" s="998" t="s">
        <v>354</v>
      </c>
      <c r="Q4" s="998" t="s">
        <v>355</v>
      </c>
      <c r="R4" s="998" t="s">
        <v>356</v>
      </c>
      <c r="S4" s="998" t="s">
        <v>357</v>
      </c>
      <c r="T4" s="998" t="s">
        <v>358</v>
      </c>
      <c r="U4" s="998" t="s">
        <v>354</v>
      </c>
      <c r="V4" s="998" t="s">
        <v>355</v>
      </c>
      <c r="W4" s="998" t="s">
        <v>356</v>
      </c>
      <c r="X4" s="998" t="s">
        <v>357</v>
      </c>
      <c r="Y4" s="998" t="s">
        <v>358</v>
      </c>
      <c r="Z4" s="998" t="s">
        <v>354</v>
      </c>
      <c r="AA4" s="998" t="s">
        <v>355</v>
      </c>
      <c r="AB4" s="998" t="s">
        <v>356</v>
      </c>
      <c r="AC4" s="998" t="s">
        <v>357</v>
      </c>
      <c r="AD4" s="998" t="s">
        <v>358</v>
      </c>
      <c r="AE4" s="999" t="s">
        <v>404</v>
      </c>
      <c r="AF4" s="1020"/>
      <c r="AG4" s="1020"/>
      <c r="AH4" s="1021"/>
      <c r="AI4" s="995" t="s">
        <v>405</v>
      </c>
      <c r="AJ4" s="1017"/>
      <c r="AK4" s="1017"/>
      <c r="AL4" s="1018"/>
      <c r="AM4" s="998" t="s">
        <v>406</v>
      </c>
      <c r="AN4" s="998"/>
      <c r="AO4" s="998"/>
      <c r="AP4" s="998"/>
      <c r="AQ4" s="995" t="s">
        <v>404</v>
      </c>
      <c r="AR4" s="1017"/>
      <c r="AS4" s="1017"/>
      <c r="AT4" s="1018"/>
      <c r="AU4" s="995" t="s">
        <v>405</v>
      </c>
      <c r="AV4" s="1017"/>
      <c r="AW4" s="1017"/>
      <c r="AX4" s="1018"/>
      <c r="AY4" s="986" t="s">
        <v>406</v>
      </c>
      <c r="AZ4" s="986"/>
      <c r="BA4" s="986"/>
      <c r="BB4" s="986"/>
      <c r="BC4" s="1006"/>
      <c r="BD4" s="1006"/>
      <c r="BE4" s="1006"/>
      <c r="BF4" s="1006"/>
      <c r="BG4" s="1006"/>
      <c r="BH4" s="1006"/>
      <c r="BI4" s="1001"/>
      <c r="BJ4" s="996"/>
      <c r="BK4" s="1000" t="s">
        <v>390</v>
      </c>
      <c r="BL4" s="1006"/>
      <c r="BM4" s="996"/>
      <c r="BN4" s="998" t="s">
        <v>424</v>
      </c>
      <c r="BO4" s="998" t="s">
        <v>425</v>
      </c>
      <c r="BP4" s="995" t="s">
        <v>358</v>
      </c>
      <c r="BQ4" s="25"/>
      <c r="BR4" s="998"/>
      <c r="BS4" s="991"/>
      <c r="BT4" s="998" t="s">
        <v>437</v>
      </c>
      <c r="BU4" s="998"/>
      <c r="BV4" s="1000" t="s">
        <v>390</v>
      </c>
      <c r="BW4" s="998"/>
      <c r="BX4" s="986"/>
      <c r="BY4" s="986"/>
      <c r="BZ4" s="986"/>
      <c r="CA4" s="986"/>
      <c r="CB4" s="986"/>
      <c r="CC4" s="988" t="s">
        <v>390</v>
      </c>
      <c r="CD4" s="990" t="s">
        <v>460</v>
      </c>
      <c r="CE4" s="990" t="s">
        <v>461</v>
      </c>
      <c r="CF4" s="990" t="s">
        <v>462</v>
      </c>
      <c r="CG4" s="990" t="s">
        <v>463</v>
      </c>
      <c r="CH4" s="986" t="s">
        <v>456</v>
      </c>
      <c r="CI4" s="986" t="s">
        <v>457</v>
      </c>
      <c r="CJ4" s="986" t="s">
        <v>458</v>
      </c>
      <c r="CK4" s="986" t="s">
        <v>459</v>
      </c>
      <c r="CL4" s="1045"/>
      <c r="CM4" s="1014" t="s">
        <v>892</v>
      </c>
      <c r="CN4" s="1014" t="s">
        <v>893</v>
      </c>
      <c r="CO4" s="1014" t="s">
        <v>894</v>
      </c>
      <c r="CP4" s="1014" t="s">
        <v>358</v>
      </c>
      <c r="CQ4" s="996"/>
      <c r="CR4" s="998" t="s">
        <v>469</v>
      </c>
      <c r="CS4" s="998" t="s">
        <v>470</v>
      </c>
      <c r="CT4" s="996"/>
      <c r="CU4" s="998" t="s">
        <v>471</v>
      </c>
      <c r="CV4" s="998" t="s">
        <v>472</v>
      </c>
      <c r="CW4" s="996"/>
      <c r="CX4" s="1022" t="s">
        <v>390</v>
      </c>
      <c r="CY4" s="1006"/>
      <c r="CZ4" s="996"/>
      <c r="DA4" s="998" t="s">
        <v>469</v>
      </c>
      <c r="DB4" s="998" t="s">
        <v>470</v>
      </c>
      <c r="DC4" s="1006"/>
      <c r="DD4" s="1005" t="s">
        <v>490</v>
      </c>
      <c r="DE4" s="996"/>
      <c r="DF4" s="988" t="s">
        <v>491</v>
      </c>
      <c r="DG4" s="998"/>
      <c r="DH4" s="1056"/>
      <c r="DI4" s="1056"/>
      <c r="DJ4" s="1059"/>
      <c r="DK4" s="1065" t="s">
        <v>906</v>
      </c>
      <c r="DL4" s="1061"/>
      <c r="DM4" s="1062"/>
      <c r="DN4" s="1056"/>
      <c r="DO4" s="999"/>
      <c r="DP4" s="1066" t="s">
        <v>492</v>
      </c>
      <c r="DQ4" s="1067"/>
      <c r="DR4" s="1068"/>
      <c r="DS4" s="998"/>
      <c r="DT4" s="996"/>
      <c r="DU4" s="995" t="s">
        <v>469</v>
      </c>
      <c r="DV4" s="1018" t="s">
        <v>470</v>
      </c>
      <c r="DW4" s="996"/>
      <c r="DX4" s="1022" t="s">
        <v>471</v>
      </c>
      <c r="DY4" s="1022" t="s">
        <v>511</v>
      </c>
      <c r="DZ4" s="996"/>
      <c r="EA4" s="1000" t="s">
        <v>390</v>
      </c>
      <c r="EB4" s="1006"/>
      <c r="EC4" s="996"/>
      <c r="ED4" s="998" t="s">
        <v>512</v>
      </c>
      <c r="EE4" s="998" t="s">
        <v>513</v>
      </c>
      <c r="EF4" s="998" t="s">
        <v>514</v>
      </c>
      <c r="EG4" s="998" t="s">
        <v>515</v>
      </c>
      <c r="EH4" s="998"/>
      <c r="EI4" s="996" t="s">
        <v>422</v>
      </c>
      <c r="EJ4" s="74"/>
      <c r="EK4" s="75"/>
      <c r="EL4" s="1019" t="s">
        <v>423</v>
      </c>
      <c r="EM4" s="1019" t="s">
        <v>543</v>
      </c>
      <c r="EN4" s="1019" t="s">
        <v>524</v>
      </c>
      <c r="EO4" s="1019" t="s">
        <v>525</v>
      </c>
      <c r="EP4" s="1019" t="s">
        <v>526</v>
      </c>
      <c r="EQ4" s="1019" t="s">
        <v>527</v>
      </c>
      <c r="ER4" s="1019" t="s">
        <v>528</v>
      </c>
      <c r="ES4" s="996" t="s">
        <v>358</v>
      </c>
      <c r="ET4" s="75"/>
      <c r="EU4" s="998" t="s">
        <v>423</v>
      </c>
      <c r="EV4" s="998" t="s">
        <v>422</v>
      </c>
      <c r="EW4" s="998" t="s">
        <v>423</v>
      </c>
      <c r="EX4" s="998" t="s">
        <v>422</v>
      </c>
      <c r="EY4" s="998" t="s">
        <v>423</v>
      </c>
      <c r="EZ4" s="1031"/>
      <c r="FA4" s="995" t="s">
        <v>422</v>
      </c>
      <c r="FB4" s="998" t="s">
        <v>423</v>
      </c>
      <c r="FC4" s="995" t="s">
        <v>422</v>
      </c>
      <c r="FD4" s="998" t="s">
        <v>423</v>
      </c>
      <c r="FE4" s="995" t="s">
        <v>422</v>
      </c>
      <c r="FF4" s="998" t="s">
        <v>423</v>
      </c>
      <c r="FG4" s="998" t="s">
        <v>563</v>
      </c>
      <c r="FH4" s="998"/>
      <c r="FI4" s="998" t="s">
        <v>564</v>
      </c>
      <c r="FJ4" s="998"/>
      <c r="FK4" s="998" t="s">
        <v>565</v>
      </c>
      <c r="FL4" s="998"/>
      <c r="FM4" s="998" t="s">
        <v>566</v>
      </c>
      <c r="FN4" s="998"/>
      <c r="FO4" s="998" t="s">
        <v>562</v>
      </c>
      <c r="FP4" s="998"/>
      <c r="FQ4" s="998"/>
      <c r="FR4" s="998"/>
      <c r="FS4" s="998" t="s">
        <v>586</v>
      </c>
      <c r="FT4" s="998"/>
      <c r="FU4" s="998" t="s">
        <v>567</v>
      </c>
      <c r="FV4" s="998"/>
      <c r="FW4" s="998" t="s">
        <v>568</v>
      </c>
      <c r="FX4" s="998"/>
      <c r="FY4" s="996"/>
      <c r="FZ4" s="998" t="s">
        <v>591</v>
      </c>
      <c r="GA4" s="1005" t="s">
        <v>592</v>
      </c>
      <c r="GB4" s="996"/>
      <c r="GC4" s="998" t="s">
        <v>422</v>
      </c>
      <c r="GD4" s="998" t="s">
        <v>423</v>
      </c>
      <c r="GE4" s="1006"/>
      <c r="GF4" s="1006"/>
      <c r="GG4" s="1006"/>
      <c r="GH4" s="1006"/>
      <c r="GI4" s="1006"/>
      <c r="GJ4" s="1006"/>
      <c r="GK4" s="1006"/>
      <c r="GL4" s="996"/>
      <c r="GM4" s="1035" t="s">
        <v>390</v>
      </c>
      <c r="GN4" s="998" t="s">
        <v>914</v>
      </c>
      <c r="GO4" s="998" t="s">
        <v>915</v>
      </c>
      <c r="GP4" s="999" t="s">
        <v>916</v>
      </c>
      <c r="GQ4" s="998"/>
      <c r="GR4" s="998"/>
      <c r="GS4" s="998"/>
      <c r="GT4" s="998"/>
      <c r="GU4" s="988" t="s">
        <v>390</v>
      </c>
      <c r="GV4" s="996"/>
      <c r="GW4" s="988" t="s">
        <v>390</v>
      </c>
      <c r="GX4" s="1006"/>
      <c r="GY4" s="998"/>
      <c r="GZ4" s="986"/>
      <c r="HA4" s="1000" t="s">
        <v>620</v>
      </c>
      <c r="HB4" s="1000" t="s">
        <v>621</v>
      </c>
      <c r="HC4" s="1000" t="s">
        <v>622</v>
      </c>
      <c r="HD4" s="1013" t="s">
        <v>623</v>
      </c>
      <c r="HE4" s="1005" t="s">
        <v>624</v>
      </c>
      <c r="HF4" s="1000" t="s">
        <v>620</v>
      </c>
      <c r="HG4" s="1000" t="s">
        <v>621</v>
      </c>
      <c r="HH4" s="1000" t="s">
        <v>622</v>
      </c>
      <c r="HI4" s="1013" t="s">
        <v>623</v>
      </c>
      <c r="HJ4" s="1005" t="s">
        <v>624</v>
      </c>
      <c r="HK4" s="1000" t="s">
        <v>620</v>
      </c>
      <c r="HL4" s="1000" t="s">
        <v>621</v>
      </c>
      <c r="HM4" s="1000" t="s">
        <v>622</v>
      </c>
      <c r="HN4" s="1013" t="s">
        <v>623</v>
      </c>
      <c r="HO4" s="1005" t="s">
        <v>624</v>
      </c>
      <c r="HP4" s="1000" t="s">
        <v>620</v>
      </c>
      <c r="HQ4" s="1000" t="s">
        <v>621</v>
      </c>
      <c r="HR4" s="1000" t="s">
        <v>622</v>
      </c>
      <c r="HS4" s="1013" t="s">
        <v>623</v>
      </c>
      <c r="HT4" s="1005" t="s">
        <v>624</v>
      </c>
      <c r="HU4" s="1000" t="s">
        <v>620</v>
      </c>
      <c r="HV4" s="1000" t="s">
        <v>621</v>
      </c>
      <c r="HW4" s="1000" t="s">
        <v>622</v>
      </c>
      <c r="HX4" s="1013" t="s">
        <v>623</v>
      </c>
      <c r="HY4" s="1000" t="s">
        <v>624</v>
      </c>
      <c r="HZ4" s="1000" t="s">
        <v>620</v>
      </c>
      <c r="IA4" s="1000" t="s">
        <v>621</v>
      </c>
      <c r="IB4" s="1000" t="s">
        <v>622</v>
      </c>
      <c r="IC4" s="1013" t="s">
        <v>623</v>
      </c>
      <c r="ID4" s="1000" t="s">
        <v>624</v>
      </c>
      <c r="IE4" s="1000" t="s">
        <v>620</v>
      </c>
      <c r="IF4" s="1000" t="s">
        <v>621</v>
      </c>
      <c r="IG4" s="1000" t="s">
        <v>622</v>
      </c>
      <c r="IH4" s="1013" t="s">
        <v>623</v>
      </c>
      <c r="II4" s="990" t="s">
        <v>624</v>
      </c>
      <c r="IJ4" s="984" t="s">
        <v>683</v>
      </c>
      <c r="IK4" s="984" t="s">
        <v>684</v>
      </c>
      <c r="IL4" s="984" t="s">
        <v>683</v>
      </c>
      <c r="IM4" s="984" t="s">
        <v>684</v>
      </c>
      <c r="IN4" s="984" t="s">
        <v>683</v>
      </c>
      <c r="IO4" s="984" t="s">
        <v>684</v>
      </c>
      <c r="IP4" s="984" t="s">
        <v>683</v>
      </c>
      <c r="IQ4" s="984" t="s">
        <v>684</v>
      </c>
      <c r="IR4" s="1001"/>
      <c r="IS4" s="1"/>
      <c r="IT4" s="1"/>
      <c r="IU4" s="1"/>
      <c r="IV4" s="1"/>
    </row>
    <row r="5" spans="1:256" ht="12" customHeight="1" x14ac:dyDescent="0.15">
      <c r="A5" s="998"/>
      <c r="B5" s="998"/>
      <c r="C5" s="998"/>
      <c r="D5" s="1001"/>
      <c r="E5" s="1001"/>
      <c r="F5" s="998"/>
      <c r="G5" s="998"/>
      <c r="H5" s="998"/>
      <c r="I5" s="998"/>
      <c r="J5" s="998"/>
      <c r="K5" s="998"/>
      <c r="L5" s="998"/>
      <c r="M5" s="998"/>
      <c r="N5" s="998"/>
      <c r="O5" s="998"/>
      <c r="P5" s="998" t="s">
        <v>359</v>
      </c>
      <c r="Q5" s="998"/>
      <c r="R5" s="998"/>
      <c r="S5" s="998"/>
      <c r="T5" s="998"/>
      <c r="U5" s="998" t="s">
        <v>359</v>
      </c>
      <c r="V5" s="998"/>
      <c r="W5" s="998"/>
      <c r="X5" s="998"/>
      <c r="Y5" s="998"/>
      <c r="Z5" s="998" t="s">
        <v>359</v>
      </c>
      <c r="AA5" s="998"/>
      <c r="AB5" s="998"/>
      <c r="AC5" s="998"/>
      <c r="AD5" s="998"/>
      <c r="AE5" s="998" t="s">
        <v>407</v>
      </c>
      <c r="AF5" s="998" t="s">
        <v>408</v>
      </c>
      <c r="AG5" s="998" t="s">
        <v>409</v>
      </c>
      <c r="AH5" s="1016" t="s">
        <v>410</v>
      </c>
      <c r="AI5" s="998" t="s">
        <v>407</v>
      </c>
      <c r="AJ5" s="998" t="s">
        <v>408</v>
      </c>
      <c r="AK5" s="998" t="s">
        <v>409</v>
      </c>
      <c r="AL5" s="1016" t="s">
        <v>410</v>
      </c>
      <c r="AM5" s="998" t="s">
        <v>407</v>
      </c>
      <c r="AN5" s="998" t="s">
        <v>408</v>
      </c>
      <c r="AO5" s="998" t="s">
        <v>409</v>
      </c>
      <c r="AP5" s="1016" t="s">
        <v>410</v>
      </c>
      <c r="AQ5" s="998" t="s">
        <v>407</v>
      </c>
      <c r="AR5" s="998" t="s">
        <v>411</v>
      </c>
      <c r="AS5" s="998" t="s">
        <v>409</v>
      </c>
      <c r="AT5" s="1016" t="s">
        <v>410</v>
      </c>
      <c r="AU5" s="998" t="s">
        <v>407</v>
      </c>
      <c r="AV5" s="998" t="s">
        <v>408</v>
      </c>
      <c r="AW5" s="998" t="s">
        <v>409</v>
      </c>
      <c r="AX5" s="1016" t="s">
        <v>410</v>
      </c>
      <c r="AY5" s="998" t="s">
        <v>407</v>
      </c>
      <c r="AZ5" s="998" t="s">
        <v>408</v>
      </c>
      <c r="BA5" s="998" t="s">
        <v>409</v>
      </c>
      <c r="BB5" s="1016" t="s">
        <v>410</v>
      </c>
      <c r="BC5" s="1006"/>
      <c r="BD5" s="1006"/>
      <c r="BE5" s="1006"/>
      <c r="BF5" s="1006"/>
      <c r="BG5" s="1006"/>
      <c r="BH5" s="1006"/>
      <c r="BI5" s="1001"/>
      <c r="BJ5" s="996"/>
      <c r="BK5" s="1001"/>
      <c r="BL5" s="1006"/>
      <c r="BM5" s="996"/>
      <c r="BN5" s="998"/>
      <c r="BO5" s="998"/>
      <c r="BP5" s="996"/>
      <c r="BQ5" s="988" t="s">
        <v>390</v>
      </c>
      <c r="BR5" s="998"/>
      <c r="BS5" s="991"/>
      <c r="BT5" s="998"/>
      <c r="BU5" s="998"/>
      <c r="BV5" s="1001"/>
      <c r="BW5" s="998"/>
      <c r="BX5" s="986"/>
      <c r="BY5" s="986"/>
      <c r="BZ5" s="986"/>
      <c r="CA5" s="986"/>
      <c r="CB5" s="986"/>
      <c r="CC5" s="988"/>
      <c r="CD5" s="991"/>
      <c r="CE5" s="991"/>
      <c r="CF5" s="991"/>
      <c r="CG5" s="991"/>
      <c r="CH5" s="986"/>
      <c r="CI5" s="986"/>
      <c r="CJ5" s="986"/>
      <c r="CK5" s="986"/>
      <c r="CL5" s="1045"/>
      <c r="CM5" s="1014"/>
      <c r="CN5" s="1014"/>
      <c r="CO5" s="1014"/>
      <c r="CP5" s="1014"/>
      <c r="CQ5" s="996"/>
      <c r="CR5" s="998"/>
      <c r="CS5" s="998"/>
      <c r="CT5" s="996"/>
      <c r="CU5" s="998"/>
      <c r="CV5" s="998"/>
      <c r="CW5" s="996"/>
      <c r="CX5" s="1023"/>
      <c r="CY5" s="1006"/>
      <c r="CZ5" s="996"/>
      <c r="DA5" s="998"/>
      <c r="DB5" s="998"/>
      <c r="DC5" s="1006"/>
      <c r="DD5" s="1006"/>
      <c r="DE5" s="996"/>
      <c r="DF5" s="988"/>
      <c r="DG5" s="998"/>
      <c r="DH5" s="1056"/>
      <c r="DI5" s="1056"/>
      <c r="DJ5" s="1059"/>
      <c r="DK5" s="1069" t="s">
        <v>493</v>
      </c>
      <c r="DL5" s="1069" t="s">
        <v>494</v>
      </c>
      <c r="DM5" s="1069" t="s">
        <v>495</v>
      </c>
      <c r="DN5" s="1056"/>
      <c r="DO5" s="999"/>
      <c r="DP5" s="1000" t="s">
        <v>493</v>
      </c>
      <c r="DQ5" s="1000" t="s">
        <v>494</v>
      </c>
      <c r="DR5" s="1000" t="s">
        <v>495</v>
      </c>
      <c r="DS5" s="998"/>
      <c r="DT5" s="996"/>
      <c r="DU5" s="996"/>
      <c r="DV5" s="1028"/>
      <c r="DW5" s="996"/>
      <c r="DX5" s="1023"/>
      <c r="DY5" s="1023"/>
      <c r="DZ5" s="996"/>
      <c r="EA5" s="1001"/>
      <c r="EB5" s="1006"/>
      <c r="EC5" s="996"/>
      <c r="ED5" s="998"/>
      <c r="EE5" s="998"/>
      <c r="EF5" s="998"/>
      <c r="EG5" s="998"/>
      <c r="EH5" s="998"/>
      <c r="EI5" s="996"/>
      <c r="EJ5" s="998" t="s">
        <v>529</v>
      </c>
      <c r="EK5" s="998" t="s">
        <v>530</v>
      </c>
      <c r="EL5" s="998"/>
      <c r="EM5" s="998"/>
      <c r="EN5" s="998"/>
      <c r="EO5" s="998"/>
      <c r="EP5" s="998"/>
      <c r="EQ5" s="998"/>
      <c r="ER5" s="998"/>
      <c r="ES5" s="996"/>
      <c r="ET5" s="986" t="s">
        <v>390</v>
      </c>
      <c r="EU5" s="998"/>
      <c r="EV5" s="998"/>
      <c r="EW5" s="998"/>
      <c r="EX5" s="998"/>
      <c r="EY5" s="998"/>
      <c r="EZ5" s="1031"/>
      <c r="FA5" s="996"/>
      <c r="FB5" s="998"/>
      <c r="FC5" s="996"/>
      <c r="FD5" s="998"/>
      <c r="FE5" s="996"/>
      <c r="FF5" s="998"/>
      <c r="FG5" s="998" t="s">
        <v>422</v>
      </c>
      <c r="FH5" s="998" t="s">
        <v>423</v>
      </c>
      <c r="FI5" s="998" t="s">
        <v>422</v>
      </c>
      <c r="FJ5" s="998" t="s">
        <v>423</v>
      </c>
      <c r="FK5" s="998" t="s">
        <v>422</v>
      </c>
      <c r="FL5" s="998" t="s">
        <v>423</v>
      </c>
      <c r="FM5" s="998" t="s">
        <v>422</v>
      </c>
      <c r="FN5" s="998" t="s">
        <v>423</v>
      </c>
      <c r="FO5" s="1032" t="s">
        <v>422</v>
      </c>
      <c r="FP5" s="1033"/>
      <c r="FQ5" s="1034"/>
      <c r="FR5" s="999" t="s">
        <v>423</v>
      </c>
      <c r="FS5" s="998" t="s">
        <v>422</v>
      </c>
      <c r="FT5" s="998" t="s">
        <v>423</v>
      </c>
      <c r="FU5" s="998" t="s">
        <v>422</v>
      </c>
      <c r="FV5" s="998" t="s">
        <v>423</v>
      </c>
      <c r="FW5" s="998" t="s">
        <v>422</v>
      </c>
      <c r="FX5" s="998" t="s">
        <v>423</v>
      </c>
      <c r="FY5" s="996"/>
      <c r="FZ5" s="998"/>
      <c r="GA5" s="1006"/>
      <c r="GB5" s="996"/>
      <c r="GC5" s="998"/>
      <c r="GD5" s="998"/>
      <c r="GE5" s="1006"/>
      <c r="GF5" s="1006"/>
      <c r="GG5" s="1006"/>
      <c r="GH5" s="1006"/>
      <c r="GI5" s="1006"/>
      <c r="GJ5" s="1006"/>
      <c r="GK5" s="1006"/>
      <c r="GL5" s="1006"/>
      <c r="GM5" s="1036"/>
      <c r="GN5" s="998"/>
      <c r="GO5" s="998"/>
      <c r="GP5" s="999"/>
      <c r="GQ5" s="998"/>
      <c r="GR5" s="998"/>
      <c r="GS5" s="998"/>
      <c r="GT5" s="998"/>
      <c r="GU5" s="988"/>
      <c r="GV5" s="996"/>
      <c r="GW5" s="988"/>
      <c r="GX5" s="1006"/>
      <c r="GY5" s="998"/>
      <c r="GZ5" s="986"/>
      <c r="HA5" s="1001"/>
      <c r="HB5" s="1001"/>
      <c r="HC5" s="1001"/>
      <c r="HD5" s="1014"/>
      <c r="HE5" s="1006"/>
      <c r="HF5" s="1001"/>
      <c r="HG5" s="1001"/>
      <c r="HH5" s="1001"/>
      <c r="HI5" s="1014"/>
      <c r="HJ5" s="1006"/>
      <c r="HK5" s="1001"/>
      <c r="HL5" s="1001"/>
      <c r="HM5" s="1001"/>
      <c r="HN5" s="1014"/>
      <c r="HO5" s="1006"/>
      <c r="HP5" s="1001"/>
      <c r="HQ5" s="1001"/>
      <c r="HR5" s="1001"/>
      <c r="HS5" s="1014"/>
      <c r="HT5" s="1006"/>
      <c r="HU5" s="1001"/>
      <c r="HV5" s="1001"/>
      <c r="HW5" s="1001"/>
      <c r="HX5" s="1014"/>
      <c r="HY5" s="1001"/>
      <c r="HZ5" s="1001"/>
      <c r="IA5" s="1001"/>
      <c r="IB5" s="1001"/>
      <c r="IC5" s="1014"/>
      <c r="ID5" s="1001"/>
      <c r="IE5" s="1001"/>
      <c r="IF5" s="1001"/>
      <c r="IG5" s="1001"/>
      <c r="IH5" s="1014"/>
      <c r="II5" s="1001"/>
      <c r="IJ5" s="984"/>
      <c r="IK5" s="984"/>
      <c r="IL5" s="984"/>
      <c r="IM5" s="984"/>
      <c r="IN5" s="984"/>
      <c r="IO5" s="984"/>
      <c r="IP5" s="984"/>
      <c r="IQ5" s="984"/>
      <c r="IR5" s="97" t="str">
        <f>IF($HY$8="","",IF(OR(MAX($HY$6,$IR$8)&gt;=100,MAX($HY$8,$IR$6)&gt;=250),"特定",IF(OR(MAX($HY$6,$IR$8)&gt;=50,MAX($HY$8,$IR$6)&gt;=100),"多数","その他")))</f>
        <v/>
      </c>
      <c r="IS5" s="95"/>
      <c r="IT5" s="95"/>
      <c r="IU5" s="95"/>
      <c r="IV5" s="95"/>
    </row>
    <row r="6" spans="1:256" x14ac:dyDescent="0.15">
      <c r="A6" s="998"/>
      <c r="B6" s="998"/>
      <c r="C6" s="998"/>
      <c r="D6" s="1012"/>
      <c r="E6" s="1012"/>
      <c r="F6" s="998"/>
      <c r="G6" s="998"/>
      <c r="H6" s="998"/>
      <c r="I6" s="998"/>
      <c r="J6" s="998"/>
      <c r="K6" s="998"/>
      <c r="L6" s="998"/>
      <c r="M6" s="998"/>
      <c r="N6" s="998"/>
      <c r="O6" s="998"/>
      <c r="P6" s="998"/>
      <c r="Q6" s="998"/>
      <c r="R6" s="998"/>
      <c r="S6" s="998"/>
      <c r="T6" s="998"/>
      <c r="U6" s="998"/>
      <c r="V6" s="998"/>
      <c r="W6" s="998"/>
      <c r="X6" s="998"/>
      <c r="Y6" s="998"/>
      <c r="Z6" s="998"/>
      <c r="AA6" s="998"/>
      <c r="AB6" s="998"/>
      <c r="AC6" s="998"/>
      <c r="AD6" s="998"/>
      <c r="AE6" s="998"/>
      <c r="AF6" s="998"/>
      <c r="AG6" s="998"/>
      <c r="AH6" s="1016"/>
      <c r="AI6" s="998"/>
      <c r="AJ6" s="998"/>
      <c r="AK6" s="998"/>
      <c r="AL6" s="1016"/>
      <c r="AM6" s="998"/>
      <c r="AN6" s="998"/>
      <c r="AO6" s="998"/>
      <c r="AP6" s="1016"/>
      <c r="AQ6" s="998"/>
      <c r="AR6" s="998"/>
      <c r="AS6" s="998"/>
      <c r="AT6" s="1016"/>
      <c r="AU6" s="998"/>
      <c r="AV6" s="998"/>
      <c r="AW6" s="998"/>
      <c r="AX6" s="1016"/>
      <c r="AY6" s="998"/>
      <c r="AZ6" s="998"/>
      <c r="BA6" s="998"/>
      <c r="BB6" s="1016"/>
      <c r="BC6" s="1019"/>
      <c r="BD6" s="1019"/>
      <c r="BE6" s="1019"/>
      <c r="BF6" s="1019"/>
      <c r="BG6" s="1019"/>
      <c r="BH6" s="1019"/>
      <c r="BI6" s="1012"/>
      <c r="BJ6" s="997"/>
      <c r="BK6" s="1012"/>
      <c r="BL6" s="1019"/>
      <c r="BM6" s="997"/>
      <c r="BN6" s="998"/>
      <c r="BO6" s="998"/>
      <c r="BP6" s="997"/>
      <c r="BQ6" s="988"/>
      <c r="BR6" s="998"/>
      <c r="BS6" s="992"/>
      <c r="BT6" s="998"/>
      <c r="BU6" s="998"/>
      <c r="BV6" s="1012"/>
      <c r="BW6" s="998"/>
      <c r="BX6" s="986"/>
      <c r="BY6" s="986"/>
      <c r="BZ6" s="986"/>
      <c r="CA6" s="986"/>
      <c r="CB6" s="986"/>
      <c r="CC6" s="988"/>
      <c r="CD6" s="992"/>
      <c r="CE6" s="992"/>
      <c r="CF6" s="992"/>
      <c r="CG6" s="992"/>
      <c r="CH6" s="986"/>
      <c r="CI6" s="986"/>
      <c r="CJ6" s="986"/>
      <c r="CK6" s="986"/>
      <c r="CL6" s="1046"/>
      <c r="CM6" s="1015"/>
      <c r="CN6" s="1015"/>
      <c r="CO6" s="1015"/>
      <c r="CP6" s="1015"/>
      <c r="CQ6" s="997"/>
      <c r="CR6" s="998"/>
      <c r="CS6" s="998"/>
      <c r="CT6" s="997"/>
      <c r="CU6" s="998"/>
      <c r="CV6" s="998"/>
      <c r="CW6" s="997"/>
      <c r="CX6" s="1024"/>
      <c r="CY6" s="1019"/>
      <c r="CZ6" s="997"/>
      <c r="DA6" s="998"/>
      <c r="DB6" s="998"/>
      <c r="DC6" s="1019"/>
      <c r="DD6" s="1019"/>
      <c r="DE6" s="997"/>
      <c r="DF6" s="988"/>
      <c r="DG6" s="998"/>
      <c r="DH6" s="1057"/>
      <c r="DI6" s="1057"/>
      <c r="DJ6" s="1060"/>
      <c r="DK6" s="1070"/>
      <c r="DL6" s="1070"/>
      <c r="DM6" s="1070"/>
      <c r="DN6" s="1057"/>
      <c r="DO6" s="999"/>
      <c r="DP6" s="1012"/>
      <c r="DQ6" s="1012"/>
      <c r="DR6" s="1012"/>
      <c r="DS6" s="998"/>
      <c r="DT6" s="997"/>
      <c r="DU6" s="997"/>
      <c r="DV6" s="1029"/>
      <c r="DW6" s="997"/>
      <c r="DX6" s="1024"/>
      <c r="DY6" s="1024"/>
      <c r="DZ6" s="997"/>
      <c r="EA6" s="1012"/>
      <c r="EB6" s="1019"/>
      <c r="EC6" s="997"/>
      <c r="ED6" s="998"/>
      <c r="EE6" s="998"/>
      <c r="EF6" s="998"/>
      <c r="EG6" s="998"/>
      <c r="EH6" s="998"/>
      <c r="EI6" s="997"/>
      <c r="EJ6" s="998"/>
      <c r="EK6" s="998"/>
      <c r="EL6" s="998"/>
      <c r="EM6" s="998"/>
      <c r="EN6" s="998"/>
      <c r="EO6" s="998"/>
      <c r="EP6" s="998"/>
      <c r="EQ6" s="998"/>
      <c r="ER6" s="998"/>
      <c r="ES6" s="997"/>
      <c r="ET6" s="986"/>
      <c r="EU6" s="998"/>
      <c r="EV6" s="998"/>
      <c r="EW6" s="998"/>
      <c r="EX6" s="998"/>
      <c r="EY6" s="998"/>
      <c r="EZ6" s="1031"/>
      <c r="FA6" s="997"/>
      <c r="FB6" s="998"/>
      <c r="FC6" s="997"/>
      <c r="FD6" s="998"/>
      <c r="FE6" s="997"/>
      <c r="FF6" s="998"/>
      <c r="FG6" s="998"/>
      <c r="FH6" s="998"/>
      <c r="FI6" s="998"/>
      <c r="FJ6" s="998"/>
      <c r="FK6" s="998"/>
      <c r="FL6" s="998"/>
      <c r="FM6" s="998"/>
      <c r="FN6" s="998"/>
      <c r="FO6" s="78"/>
      <c r="FP6" s="67" t="s">
        <v>585</v>
      </c>
      <c r="FQ6" s="67" t="s">
        <v>569</v>
      </c>
      <c r="FR6" s="999"/>
      <c r="FS6" s="998"/>
      <c r="FT6" s="998"/>
      <c r="FU6" s="998"/>
      <c r="FV6" s="998"/>
      <c r="FW6" s="998"/>
      <c r="FX6" s="998"/>
      <c r="FY6" s="997"/>
      <c r="FZ6" s="998"/>
      <c r="GA6" s="1019"/>
      <c r="GB6" s="997"/>
      <c r="GC6" s="998"/>
      <c r="GD6" s="998"/>
      <c r="GE6" s="1019"/>
      <c r="GF6" s="1019"/>
      <c r="GG6" s="1019"/>
      <c r="GH6" s="1019"/>
      <c r="GI6" s="1019"/>
      <c r="GJ6" s="1019"/>
      <c r="GK6" s="1019"/>
      <c r="GL6" s="1019"/>
      <c r="GM6" s="1037"/>
      <c r="GN6" s="998"/>
      <c r="GO6" s="998"/>
      <c r="GP6" s="999"/>
      <c r="GQ6" s="998"/>
      <c r="GR6" s="998"/>
      <c r="GS6" s="998"/>
      <c r="GT6" s="998"/>
      <c r="GU6" s="988"/>
      <c r="GV6" s="997"/>
      <c r="GW6" s="988"/>
      <c r="GX6" s="94" t="str">
        <f>IF(GX8="-","",IF(GX8&gt;=100,"特定",IF(AND(GX8&gt;=50,GX8&lt;100),"多数","その他")))</f>
        <v/>
      </c>
      <c r="GY6" s="998"/>
      <c r="GZ6" s="986"/>
      <c r="HA6" s="1012"/>
      <c r="HB6" s="1012"/>
      <c r="HC6" s="1012"/>
      <c r="HD6" s="1015"/>
      <c r="HE6" s="94">
        <f>MAX(HA8:HD8)</f>
        <v>0</v>
      </c>
      <c r="HF6" s="1012"/>
      <c r="HG6" s="1012"/>
      <c r="HH6" s="1012"/>
      <c r="HI6" s="1015"/>
      <c r="HJ6" s="94">
        <f>MAX(HF8:HI8)</f>
        <v>0</v>
      </c>
      <c r="HK6" s="1012"/>
      <c r="HL6" s="1012"/>
      <c r="HM6" s="1012"/>
      <c r="HN6" s="1015"/>
      <c r="HO6" s="94">
        <f>MAX(HK8:HN8)</f>
        <v>0</v>
      </c>
      <c r="HP6" s="1012"/>
      <c r="HQ6" s="1012"/>
      <c r="HR6" s="1012"/>
      <c r="HS6" s="1015"/>
      <c r="HT6" s="94">
        <f>MAX(HP8:HS8)</f>
        <v>0</v>
      </c>
      <c r="HU6" s="1012"/>
      <c r="HV6" s="1012"/>
      <c r="HW6" s="1012"/>
      <c r="HX6" s="1015"/>
      <c r="HY6" s="94">
        <f>MAX(HU8:HX8)</f>
        <v>0</v>
      </c>
      <c r="HZ6" s="1012"/>
      <c r="IA6" s="1012"/>
      <c r="IB6" s="1012"/>
      <c r="IC6" s="1015"/>
      <c r="ID6" s="1012"/>
      <c r="IE6" s="1012"/>
      <c r="IF6" s="1012"/>
      <c r="IG6" s="1012"/>
      <c r="IH6" s="1015"/>
      <c r="II6" s="1012"/>
      <c r="IJ6" s="92">
        <f>IJ8*IK8</f>
        <v>0</v>
      </c>
      <c r="IK6" s="92"/>
      <c r="IL6" s="92">
        <f>IL8*IM8</f>
        <v>0</v>
      </c>
      <c r="IM6" s="92"/>
      <c r="IN6" s="92">
        <f>IN8*IO8</f>
        <v>0</v>
      </c>
      <c r="IO6" s="92"/>
      <c r="IP6" s="92">
        <f>IP8*IQ8</f>
        <v>0</v>
      </c>
      <c r="IQ6" s="96"/>
      <c r="IR6" s="93">
        <f>SUM(IJ6:IP6)</f>
        <v>0</v>
      </c>
      <c r="IS6" s="1"/>
      <c r="IT6" s="1"/>
      <c r="IU6" s="1"/>
      <c r="IV6" s="1"/>
    </row>
    <row r="7" spans="1:256" x14ac:dyDescent="0.15">
      <c r="A7" s="69" t="s">
        <v>198</v>
      </c>
      <c r="B7" s="69" t="s">
        <v>340</v>
      </c>
      <c r="C7" s="69" t="s">
        <v>341</v>
      </c>
      <c r="D7" s="69" t="s">
        <v>380</v>
      </c>
      <c r="E7" s="69" t="s">
        <v>343</v>
      </c>
      <c r="F7" s="69" t="s">
        <v>344</v>
      </c>
      <c r="G7" s="69" t="s">
        <v>345</v>
      </c>
      <c r="H7" s="69" t="s">
        <v>346</v>
      </c>
      <c r="I7" s="69" t="s">
        <v>348</v>
      </c>
      <c r="J7" s="69" t="s">
        <v>349</v>
      </c>
      <c r="K7" s="69" t="s">
        <v>360</v>
      </c>
      <c r="L7" s="69" t="s">
        <v>361</v>
      </c>
      <c r="M7" s="69" t="s">
        <v>362</v>
      </c>
      <c r="N7" s="69" t="s">
        <v>363</v>
      </c>
      <c r="O7" s="69" t="s">
        <v>364</v>
      </c>
      <c r="P7" s="69" t="s">
        <v>365</v>
      </c>
      <c r="Q7" s="69" t="s">
        <v>366</v>
      </c>
      <c r="R7" s="69" t="s">
        <v>367</v>
      </c>
      <c r="S7" s="69" t="s">
        <v>368</v>
      </c>
      <c r="T7" s="69" t="s">
        <v>369</v>
      </c>
      <c r="U7" s="69" t="s">
        <v>370</v>
      </c>
      <c r="V7" s="69" t="s">
        <v>371</v>
      </c>
      <c r="W7" s="69" t="s">
        <v>372</v>
      </c>
      <c r="X7" s="69" t="s">
        <v>373</v>
      </c>
      <c r="Y7" s="69" t="s">
        <v>374</v>
      </c>
      <c r="Z7" s="69" t="s">
        <v>375</v>
      </c>
      <c r="AA7" s="69" t="s">
        <v>376</v>
      </c>
      <c r="AB7" s="69" t="s">
        <v>377</v>
      </c>
      <c r="AC7" s="69" t="s">
        <v>378</v>
      </c>
      <c r="AD7" s="69" t="s">
        <v>379</v>
      </c>
      <c r="AE7" s="70" t="s">
        <v>412</v>
      </c>
      <c r="AF7" s="70" t="s">
        <v>413</v>
      </c>
      <c r="AG7" s="70" t="s">
        <v>414</v>
      </c>
      <c r="AH7" s="70" t="s">
        <v>415</v>
      </c>
      <c r="AI7" s="70" t="s">
        <v>416</v>
      </c>
      <c r="AJ7" s="70" t="s">
        <v>417</v>
      </c>
      <c r="AK7" s="70" t="s">
        <v>418</v>
      </c>
      <c r="AL7" s="70" t="s">
        <v>419</v>
      </c>
      <c r="AM7" s="70" t="s">
        <v>402</v>
      </c>
      <c r="AN7" s="70"/>
      <c r="AO7" s="70"/>
      <c r="AP7" s="70"/>
      <c r="AQ7" s="70" t="s">
        <v>420</v>
      </c>
      <c r="AR7" s="70"/>
      <c r="AS7" s="70"/>
      <c r="AT7" s="70"/>
      <c r="AU7" s="70" t="s">
        <v>421</v>
      </c>
      <c r="AV7" s="70"/>
      <c r="AW7" s="70"/>
      <c r="AX7" s="70"/>
      <c r="AY7" s="70" t="s">
        <v>403</v>
      </c>
      <c r="AZ7" s="70"/>
      <c r="BA7" s="70"/>
      <c r="BB7" s="70"/>
      <c r="BC7" s="70" t="s">
        <v>391</v>
      </c>
      <c r="BD7" s="70" t="s">
        <v>392</v>
      </c>
      <c r="BE7" s="70" t="s">
        <v>393</v>
      </c>
      <c r="BF7" s="70" t="s">
        <v>394</v>
      </c>
      <c r="BG7" s="70" t="s">
        <v>395</v>
      </c>
      <c r="BH7" s="70" t="s">
        <v>396</v>
      </c>
      <c r="BI7" s="70" t="s">
        <v>397</v>
      </c>
      <c r="BJ7" s="70" t="s">
        <v>398</v>
      </c>
      <c r="BK7" s="70" t="s">
        <v>399</v>
      </c>
      <c r="BL7" s="70"/>
      <c r="BM7" s="70" t="s">
        <v>432</v>
      </c>
      <c r="BN7" s="70" t="s">
        <v>426</v>
      </c>
      <c r="BO7" s="70" t="s">
        <v>427</v>
      </c>
      <c r="BP7" s="70" t="s">
        <v>428</v>
      </c>
      <c r="BQ7" s="70" t="s">
        <v>429</v>
      </c>
      <c r="BR7" s="70" t="s">
        <v>430</v>
      </c>
      <c r="BS7" s="70" t="s">
        <v>438</v>
      </c>
      <c r="BT7" s="70" t="s">
        <v>439</v>
      </c>
      <c r="BU7" s="70" t="s">
        <v>440</v>
      </c>
      <c r="BV7" s="70" t="s">
        <v>441</v>
      </c>
      <c r="BW7" s="70" t="s">
        <v>442</v>
      </c>
      <c r="BX7" s="70" t="s">
        <v>448</v>
      </c>
      <c r="BY7" s="70" t="s">
        <v>449</v>
      </c>
      <c r="BZ7" s="70" t="s">
        <v>450</v>
      </c>
      <c r="CA7" s="70" t="s">
        <v>451</v>
      </c>
      <c r="CB7" s="70" t="s">
        <v>452</v>
      </c>
      <c r="CC7" s="70" t="s">
        <v>453</v>
      </c>
      <c r="CD7" s="70" t="s">
        <v>460</v>
      </c>
      <c r="CE7" s="70" t="s">
        <v>461</v>
      </c>
      <c r="CF7" s="70" t="s">
        <v>462</v>
      </c>
      <c r="CG7" s="70" t="s">
        <v>463</v>
      </c>
      <c r="CH7" s="70" t="s">
        <v>456</v>
      </c>
      <c r="CI7" s="70" t="s">
        <v>457</v>
      </c>
      <c r="CJ7" s="70" t="s">
        <v>458</v>
      </c>
      <c r="CK7" s="70" t="s">
        <v>459</v>
      </c>
      <c r="CL7" s="70" t="s">
        <v>895</v>
      </c>
      <c r="CM7" s="70" t="s">
        <v>896</v>
      </c>
      <c r="CN7" s="70" t="s">
        <v>897</v>
      </c>
      <c r="CO7" s="70" t="s">
        <v>898</v>
      </c>
      <c r="CP7" s="70" t="s">
        <v>899</v>
      </c>
      <c r="CQ7" s="70" t="s">
        <v>473</v>
      </c>
      <c r="CR7" s="70" t="s">
        <v>474</v>
      </c>
      <c r="CS7" s="70" t="s">
        <v>475</v>
      </c>
      <c r="CT7" s="70" t="s">
        <v>476</v>
      </c>
      <c r="CU7" s="70" t="s">
        <v>477</v>
      </c>
      <c r="CV7" s="70" t="s">
        <v>478</v>
      </c>
      <c r="CW7" s="70" t="s">
        <v>479</v>
      </c>
      <c r="CX7" s="70" t="s">
        <v>480</v>
      </c>
      <c r="CY7" s="70" t="s">
        <v>481</v>
      </c>
      <c r="CZ7" s="70" t="s">
        <v>483</v>
      </c>
      <c r="DA7" s="70" t="s">
        <v>484</v>
      </c>
      <c r="DB7" s="70" t="s">
        <v>485</v>
      </c>
      <c r="DC7" s="70" t="s">
        <v>486</v>
      </c>
      <c r="DD7" s="70"/>
      <c r="DE7" s="70" t="s">
        <v>487</v>
      </c>
      <c r="DF7" s="70" t="s">
        <v>488</v>
      </c>
      <c r="DG7" s="70" t="s">
        <v>482</v>
      </c>
      <c r="DH7" s="371"/>
      <c r="DI7" s="371"/>
      <c r="DJ7" s="371" t="s">
        <v>496</v>
      </c>
      <c r="DK7" s="371" t="s">
        <v>497</v>
      </c>
      <c r="DL7" s="371" t="s">
        <v>498</v>
      </c>
      <c r="DM7" s="371" t="s">
        <v>499</v>
      </c>
      <c r="DN7" s="371" t="s">
        <v>500</v>
      </c>
      <c r="DO7" s="70" t="s">
        <v>496</v>
      </c>
      <c r="DP7" s="70" t="s">
        <v>497</v>
      </c>
      <c r="DQ7" s="70" t="s">
        <v>498</v>
      </c>
      <c r="DR7" s="70" t="s">
        <v>499</v>
      </c>
      <c r="DS7" s="70" t="s">
        <v>500</v>
      </c>
      <c r="DT7" s="70" t="s">
        <v>502</v>
      </c>
      <c r="DU7" s="70" t="s">
        <v>503</v>
      </c>
      <c r="DV7" s="70" t="s">
        <v>504</v>
      </c>
      <c r="DW7" s="70" t="s">
        <v>505</v>
      </c>
      <c r="DX7" s="70" t="s">
        <v>506</v>
      </c>
      <c r="DY7" s="70"/>
      <c r="DZ7" s="70" t="s">
        <v>507</v>
      </c>
      <c r="EA7" s="70" t="s">
        <v>508</v>
      </c>
      <c r="EB7" s="70" t="s">
        <v>509</v>
      </c>
      <c r="EC7" s="70" t="s">
        <v>516</v>
      </c>
      <c r="ED7" s="70" t="s">
        <v>517</v>
      </c>
      <c r="EE7" s="70" t="s">
        <v>518</v>
      </c>
      <c r="EF7" s="70" t="s">
        <v>519</v>
      </c>
      <c r="EG7" s="70" t="s">
        <v>520</v>
      </c>
      <c r="EH7" s="70" t="s">
        <v>521</v>
      </c>
      <c r="EI7" s="70" t="s">
        <v>531</v>
      </c>
      <c r="EJ7" s="70" t="s">
        <v>532</v>
      </c>
      <c r="EK7" s="70" t="s">
        <v>533</v>
      </c>
      <c r="EL7" s="70" t="s">
        <v>534</v>
      </c>
      <c r="EM7" s="70" t="s">
        <v>544</v>
      </c>
      <c r="EN7" s="70" t="s">
        <v>535</v>
      </c>
      <c r="EO7" s="70" t="s">
        <v>536</v>
      </c>
      <c r="EP7" s="70" t="s">
        <v>537</v>
      </c>
      <c r="EQ7" s="70" t="s">
        <v>538</v>
      </c>
      <c r="ER7" s="70" t="s">
        <v>539</v>
      </c>
      <c r="ES7" s="70" t="s">
        <v>540</v>
      </c>
      <c r="ET7" s="70" t="s">
        <v>541</v>
      </c>
      <c r="EU7" s="70" t="s">
        <v>545</v>
      </c>
      <c r="EV7" s="69" t="s">
        <v>594</v>
      </c>
      <c r="EW7" s="69" t="s">
        <v>595</v>
      </c>
      <c r="EX7" s="69" t="s">
        <v>596</v>
      </c>
      <c r="EY7" s="69" t="s">
        <v>597</v>
      </c>
      <c r="EZ7" s="69" t="s">
        <v>550</v>
      </c>
      <c r="FA7" s="70" t="s">
        <v>554</v>
      </c>
      <c r="FB7" s="70" t="s">
        <v>555</v>
      </c>
      <c r="FC7" s="70" t="s">
        <v>556</v>
      </c>
      <c r="FD7" s="70" t="s">
        <v>557</v>
      </c>
      <c r="FE7" s="70" t="s">
        <v>558</v>
      </c>
      <c r="FF7" s="70" t="s">
        <v>559</v>
      </c>
      <c r="FG7" s="70" t="s">
        <v>570</v>
      </c>
      <c r="FH7" s="70" t="s">
        <v>571</v>
      </c>
      <c r="FI7" s="70" t="s">
        <v>572</v>
      </c>
      <c r="FJ7" s="70" t="s">
        <v>573</v>
      </c>
      <c r="FK7" s="70" t="s">
        <v>574</v>
      </c>
      <c r="FL7" s="70" t="s">
        <v>575</v>
      </c>
      <c r="FM7" s="70" t="s">
        <v>576</v>
      </c>
      <c r="FN7" s="70" t="s">
        <v>577</v>
      </c>
      <c r="FO7" s="70" t="s">
        <v>578</v>
      </c>
      <c r="FP7" s="69" t="s">
        <v>579</v>
      </c>
      <c r="FQ7" s="69" t="s">
        <v>580</v>
      </c>
      <c r="FR7" s="70" t="s">
        <v>581</v>
      </c>
      <c r="FS7" s="70" t="s">
        <v>598</v>
      </c>
      <c r="FT7" s="70" t="s">
        <v>599</v>
      </c>
      <c r="FU7" s="70" t="s">
        <v>582</v>
      </c>
      <c r="FV7" s="70" t="s">
        <v>583</v>
      </c>
      <c r="FW7" s="70" t="s">
        <v>600</v>
      </c>
      <c r="FX7" s="70" t="s">
        <v>584</v>
      </c>
      <c r="FY7" s="70" t="s">
        <v>593</v>
      </c>
      <c r="FZ7" s="70" t="s">
        <v>591</v>
      </c>
      <c r="GA7" s="69" t="s">
        <v>592</v>
      </c>
      <c r="GB7" s="70" t="s">
        <v>601</v>
      </c>
      <c r="GC7" s="70" t="s">
        <v>589</v>
      </c>
      <c r="GD7" s="70" t="s">
        <v>590</v>
      </c>
      <c r="GE7" s="70" t="s">
        <v>609</v>
      </c>
      <c r="GF7" s="70" t="s">
        <v>610</v>
      </c>
      <c r="GG7" s="70" t="s">
        <v>611</v>
      </c>
      <c r="GH7" s="70" t="s">
        <v>612</v>
      </c>
      <c r="GI7" s="70" t="s">
        <v>613</v>
      </c>
      <c r="GJ7" s="70" t="s">
        <v>614</v>
      </c>
      <c r="GK7" s="70" t="s">
        <v>615</v>
      </c>
      <c r="GL7" s="70" t="s">
        <v>616</v>
      </c>
      <c r="GM7" s="70" t="s">
        <v>617</v>
      </c>
      <c r="GN7" s="70" t="s">
        <v>917</v>
      </c>
      <c r="GO7" s="70" t="s">
        <v>918</v>
      </c>
      <c r="GP7" s="70" t="s">
        <v>919</v>
      </c>
      <c r="GQ7" s="70" t="s">
        <v>920</v>
      </c>
      <c r="GR7" s="70" t="s">
        <v>921</v>
      </c>
      <c r="GS7" s="70" t="s">
        <v>922</v>
      </c>
      <c r="GT7" s="70" t="s">
        <v>923</v>
      </c>
      <c r="GU7" s="70" t="s">
        <v>924</v>
      </c>
      <c r="GV7" s="70" t="s">
        <v>925</v>
      </c>
      <c r="GW7" s="70" t="s">
        <v>926</v>
      </c>
      <c r="GX7" s="70" t="s">
        <v>927</v>
      </c>
      <c r="GY7" s="70" t="s">
        <v>928</v>
      </c>
      <c r="GZ7" s="70" t="s">
        <v>929</v>
      </c>
      <c r="HA7" s="70" t="s">
        <v>650</v>
      </c>
      <c r="HB7" s="70" t="s">
        <v>651</v>
      </c>
      <c r="HC7" s="70" t="s">
        <v>652</v>
      </c>
      <c r="HD7" s="70" t="s">
        <v>653</v>
      </c>
      <c r="HE7" s="70" t="s">
        <v>654</v>
      </c>
      <c r="HF7" s="70" t="s">
        <v>655</v>
      </c>
      <c r="HG7" s="70" t="s">
        <v>656</v>
      </c>
      <c r="HH7" s="70" t="s">
        <v>657</v>
      </c>
      <c r="HI7" s="70" t="s">
        <v>658</v>
      </c>
      <c r="HJ7" s="70" t="s">
        <v>659</v>
      </c>
      <c r="HK7" s="70" t="s">
        <v>660</v>
      </c>
      <c r="HL7" s="70" t="s">
        <v>661</v>
      </c>
      <c r="HM7" s="70" t="s">
        <v>662</v>
      </c>
      <c r="HN7" s="70" t="s">
        <v>663</v>
      </c>
      <c r="HO7" s="70" t="s">
        <v>664</v>
      </c>
      <c r="HP7" s="70" t="s">
        <v>665</v>
      </c>
      <c r="HQ7" s="70" t="s">
        <v>666</v>
      </c>
      <c r="HR7" s="70" t="s">
        <v>667</v>
      </c>
      <c r="HS7" s="70" t="s">
        <v>668</v>
      </c>
      <c r="HT7" s="70" t="s">
        <v>669</v>
      </c>
      <c r="HU7" s="70" t="s">
        <v>625</v>
      </c>
      <c r="HV7" s="70" t="s">
        <v>626</v>
      </c>
      <c r="HW7" s="70" t="s">
        <v>627</v>
      </c>
      <c r="HX7" s="70" t="s">
        <v>628</v>
      </c>
      <c r="HY7" s="70" t="s">
        <v>629</v>
      </c>
      <c r="HZ7" s="70" t="s">
        <v>625</v>
      </c>
      <c r="IA7" s="70" t="s">
        <v>626</v>
      </c>
      <c r="IB7" s="70" t="s">
        <v>627</v>
      </c>
      <c r="IC7" s="70" t="s">
        <v>628</v>
      </c>
      <c r="ID7" s="70" t="s">
        <v>629</v>
      </c>
      <c r="IE7" s="70" t="s">
        <v>630</v>
      </c>
      <c r="IF7" s="70" t="s">
        <v>631</v>
      </c>
      <c r="IG7" s="70" t="s">
        <v>632</v>
      </c>
      <c r="IH7" s="70" t="s">
        <v>633</v>
      </c>
      <c r="II7" s="70" t="s">
        <v>634</v>
      </c>
      <c r="IJ7" s="70" t="s">
        <v>671</v>
      </c>
      <c r="IK7" s="70" t="s">
        <v>685</v>
      </c>
      <c r="IL7" s="70" t="s">
        <v>672</v>
      </c>
      <c r="IM7" s="70" t="s">
        <v>686</v>
      </c>
      <c r="IN7" s="70" t="s">
        <v>673</v>
      </c>
      <c r="IO7" s="70" t="s">
        <v>687</v>
      </c>
      <c r="IP7" s="70" t="s">
        <v>674</v>
      </c>
      <c r="IQ7" s="70" t="s">
        <v>688</v>
      </c>
      <c r="IR7" s="70" t="s">
        <v>675</v>
      </c>
    </row>
    <row r="8" spans="1:256" ht="27" customHeight="1" x14ac:dyDescent="0.15">
      <c r="A8" s="81"/>
      <c r="B8" s="81">
        <f>報告書!$D$5</f>
        <v>0</v>
      </c>
      <c r="C8" s="81">
        <f>報告書!$D$15</f>
        <v>0</v>
      </c>
      <c r="D8" s="81" t="str">
        <f>$IR$5</f>
        <v/>
      </c>
      <c r="E8" s="81" t="str">
        <f>IF(F8="学校",1,IF(F8="病院",2,IF(F8="介護老人保健施設",3,IF(F8="介護医療院",4,IF(F8="老人福祉施設",5,IF(F8="児童福祉施設",6,IF(F8="社会福祉施設",7,IF(F8="事業所",8,IF(F8="寄宿舎",9,IF(F8="矯正施設",10,IF(F8="自衛隊",11,IF(F8="一般給食センター",12,IF(F8="その他",13,"")))))))))))))</f>
        <v/>
      </c>
      <c r="F8" s="81">
        <f>報告書!$V$7</f>
        <v>0</v>
      </c>
      <c r="G8" s="81">
        <f>報告書!$V$6</f>
        <v>0</v>
      </c>
      <c r="H8" s="81">
        <f>報告書!$V$11</f>
        <v>0</v>
      </c>
      <c r="I8" s="81">
        <f>報告書!$P$17</f>
        <v>0</v>
      </c>
      <c r="J8" s="81">
        <f>報告書!$AB$17</f>
        <v>0</v>
      </c>
      <c r="K8" s="81">
        <f>報告書!$M$28</f>
        <v>0</v>
      </c>
      <c r="L8" s="81">
        <f>報告書!$S$28</f>
        <v>0</v>
      </c>
      <c r="M8" s="81">
        <f>報告書!$Y$28</f>
        <v>0</v>
      </c>
      <c r="N8" s="81">
        <f>報告書!$AE$28</f>
        <v>0</v>
      </c>
      <c r="O8" s="81">
        <f>報告書!$AK$28</f>
        <v>0</v>
      </c>
      <c r="P8" s="81">
        <f>報告書!$M$29</f>
        <v>0</v>
      </c>
      <c r="Q8" s="81">
        <f>報告書!$S$29</f>
        <v>0</v>
      </c>
      <c r="R8" s="81">
        <f>報告書!$Y$29</f>
        <v>0</v>
      </c>
      <c r="S8" s="81">
        <f>報告書!$AE$29</f>
        <v>0</v>
      </c>
      <c r="T8" s="81">
        <f>報告書!$AK$29</f>
        <v>0</v>
      </c>
      <c r="U8" s="81">
        <f>報告書!$M$30</f>
        <v>0</v>
      </c>
      <c r="V8" s="81">
        <f>報告書!$S$30</f>
        <v>0</v>
      </c>
      <c r="W8" s="81">
        <f>報告書!$Y$30</f>
        <v>0</v>
      </c>
      <c r="X8" s="81">
        <f>報告書!$AE$30</f>
        <v>0</v>
      </c>
      <c r="Y8" s="81">
        <f>報告書!$AK$30</f>
        <v>0</v>
      </c>
      <c r="Z8" s="81">
        <f>報告書!$M$31</f>
        <v>0</v>
      </c>
      <c r="AA8" s="81">
        <f>報告書!$S$31</f>
        <v>0</v>
      </c>
      <c r="AB8" s="81">
        <f>報告書!$Y$31</f>
        <v>0</v>
      </c>
      <c r="AC8" s="81">
        <f>報告書!$AE$31</f>
        <v>0</v>
      </c>
      <c r="AD8" s="81">
        <f>報告書!$AK$31</f>
        <v>0</v>
      </c>
      <c r="AE8" s="129">
        <f>報告書!$X$44</f>
        <v>0</v>
      </c>
      <c r="AF8" s="129">
        <f>報告書!$X$46</f>
        <v>0</v>
      </c>
      <c r="AG8" s="130">
        <f>IF(AND(AE8="",AF8=""),"",AE8-AF8)</f>
        <v>0</v>
      </c>
      <c r="AH8" s="81" t="str">
        <f>IF(AG8="","",IF(AG8&gt;=5,"該当","非該当"))</f>
        <v>非該当</v>
      </c>
      <c r="AI8" s="129">
        <f>報告書!$AA$44</f>
        <v>0</v>
      </c>
      <c r="AJ8" s="129">
        <f>報告書!$AA$46</f>
        <v>0</v>
      </c>
      <c r="AK8" s="130">
        <f>IF(AND(AI8="",AJ8=""),"",AI8-AJ8)</f>
        <v>0</v>
      </c>
      <c r="AL8" s="81" t="str">
        <f>IF(AK8="","",IF(AK8&gt;=5,"該当","非該当"))</f>
        <v>非該当</v>
      </c>
      <c r="AM8" s="129">
        <f>報告書!$AD$44</f>
        <v>0</v>
      </c>
      <c r="AN8" s="129">
        <f>報告書!$AD$46</f>
        <v>0</v>
      </c>
      <c r="AO8" s="130">
        <f>IF(AND(AM8="",AN8=""),"",AM8-AN8)</f>
        <v>0</v>
      </c>
      <c r="AP8" s="81" t="str">
        <f>IF(AO8="","",IF(AO8&gt;=5,"該当","非該当"))</f>
        <v>非該当</v>
      </c>
      <c r="AQ8" s="129">
        <f>報告書!$AG$44</f>
        <v>0</v>
      </c>
      <c r="AR8" s="129">
        <f>報告書!$AG$46</f>
        <v>0</v>
      </c>
      <c r="AS8" s="130">
        <f>IF(AND(AQ8="",AR8=""),"",AQ8-AR8)</f>
        <v>0</v>
      </c>
      <c r="AT8" s="81" t="str">
        <f>IF(AS8="","",IF(AS8&gt;=5,"該当","非該当"))</f>
        <v>非該当</v>
      </c>
      <c r="AU8" s="129">
        <f>報告書!$AJ$44</f>
        <v>0</v>
      </c>
      <c r="AV8" s="129">
        <f>報告書!$AJ$46</f>
        <v>0</v>
      </c>
      <c r="AW8" s="130">
        <f>IF(AND(AU8="",AV8=""),"",AU8-AV8)</f>
        <v>0</v>
      </c>
      <c r="AX8" s="81" t="str">
        <f>IF(AW8="","",IF(AW8&gt;=5,"該当","非該当"))</f>
        <v>非該当</v>
      </c>
      <c r="AY8" s="129">
        <f>報告書!$AM$44</f>
        <v>0</v>
      </c>
      <c r="AZ8" s="129">
        <f>報告書!$AM$46</f>
        <v>0</v>
      </c>
      <c r="BA8" s="130">
        <f>IF(AND(AY8="",AZ8=""),"",AY8-AZ8)</f>
        <v>0</v>
      </c>
      <c r="BB8" s="81" t="str">
        <f>IF(BA8="","",IF(BA8&gt;=5,"該当","非該当"))</f>
        <v>非該当</v>
      </c>
      <c r="BC8" s="81" t="s">
        <v>759</v>
      </c>
      <c r="BD8" s="81" t="s">
        <v>759</v>
      </c>
      <c r="BE8" s="81" t="s">
        <v>759</v>
      </c>
      <c r="BF8" s="81" t="s">
        <v>759</v>
      </c>
      <c r="BG8" s="81" t="s">
        <v>759</v>
      </c>
      <c r="BH8" s="81" t="s">
        <v>759</v>
      </c>
      <c r="BI8" s="81" t="s">
        <v>759</v>
      </c>
      <c r="BJ8" s="81" t="s">
        <v>759</v>
      </c>
      <c r="BK8" s="81" t="s">
        <v>759</v>
      </c>
      <c r="BL8" s="81" t="s">
        <v>759</v>
      </c>
      <c r="BM8" s="81">
        <f>報告書!$DS$85</f>
        <v>0</v>
      </c>
      <c r="BN8" s="81">
        <f>報告書!$DS$86</f>
        <v>0</v>
      </c>
      <c r="BO8" s="81">
        <f>報告書!$DS$87</f>
        <v>0</v>
      </c>
      <c r="BP8" s="81">
        <f>報告書!$DS$88</f>
        <v>0</v>
      </c>
      <c r="BQ8" s="81">
        <f>報告書!$AJ$47</f>
        <v>0</v>
      </c>
      <c r="BR8" s="81">
        <f>報告書!$DS$89</f>
        <v>0</v>
      </c>
      <c r="BS8" s="81">
        <f>報告書!$DS$90</f>
        <v>0</v>
      </c>
      <c r="BT8" s="81">
        <f>報告書!$V$50</f>
        <v>0</v>
      </c>
      <c r="BU8" s="81">
        <f>報告書!$DS$91</f>
        <v>0</v>
      </c>
      <c r="BV8" s="81">
        <f>報告書!$AB$51</f>
        <v>0</v>
      </c>
      <c r="BW8" s="81">
        <f>報告書!$DS$92</f>
        <v>0</v>
      </c>
      <c r="BX8" s="81">
        <f>報告書!$DS$93</f>
        <v>0</v>
      </c>
      <c r="BY8" s="81">
        <f>報告書!$DS$94</f>
        <v>0</v>
      </c>
      <c r="BZ8" s="81">
        <f>報告書!$DS$95</f>
        <v>0</v>
      </c>
      <c r="CA8" s="81">
        <f>報告書!$DS$96</f>
        <v>0</v>
      </c>
      <c r="CB8" s="81">
        <f>報告書!$DS$97</f>
        <v>0</v>
      </c>
      <c r="CC8" s="81">
        <f>報告書!$X$56</f>
        <v>0</v>
      </c>
      <c r="CD8" s="81">
        <f>報告書!$Y$58</f>
        <v>0</v>
      </c>
      <c r="CE8" s="81">
        <f>報告書!$Y$59</f>
        <v>0</v>
      </c>
      <c r="CF8" s="81">
        <f>報告書!$Y$60</f>
        <v>0</v>
      </c>
      <c r="CG8" s="81">
        <f>報告書!$Y$62</f>
        <v>0</v>
      </c>
      <c r="CH8" s="81">
        <f>報告書!$AC$58</f>
        <v>0</v>
      </c>
      <c r="CI8" s="81">
        <f>報告書!$AC$59</f>
        <v>0</v>
      </c>
      <c r="CJ8" s="81">
        <f>報告書!$AC$60</f>
        <v>0</v>
      </c>
      <c r="CK8" s="81">
        <f>報告書!$AC$62</f>
        <v>0</v>
      </c>
      <c r="CL8" s="81" t="s">
        <v>900</v>
      </c>
      <c r="CM8" s="81" t="s">
        <v>900</v>
      </c>
      <c r="CN8" s="81" t="s">
        <v>900</v>
      </c>
      <c r="CO8" s="81" t="s">
        <v>900</v>
      </c>
      <c r="CP8" s="81" t="s">
        <v>900</v>
      </c>
      <c r="CQ8" s="81">
        <f>報告書!$DS$107</f>
        <v>0</v>
      </c>
      <c r="CR8" s="81">
        <f>報告書!$DS$108</f>
        <v>0</v>
      </c>
      <c r="CS8" s="81">
        <f>報告書!$DS$109</f>
        <v>0</v>
      </c>
      <c r="CT8" s="81">
        <f>報告書!$DS$110</f>
        <v>0</v>
      </c>
      <c r="CU8" s="81">
        <f>報告書!$Y$75</f>
        <v>0</v>
      </c>
      <c r="CV8" s="81">
        <f>報告書!$AF$75</f>
        <v>0</v>
      </c>
      <c r="CW8" s="81">
        <f>報告書!$DS$113</f>
        <v>0</v>
      </c>
      <c r="CX8" s="81">
        <f>報告書!$P$76</f>
        <v>0</v>
      </c>
      <c r="CY8" s="81">
        <f>報告書!$DS$114</f>
        <v>0</v>
      </c>
      <c r="CZ8" s="81">
        <f>報告書!$DS$115</f>
        <v>0</v>
      </c>
      <c r="DA8" s="81">
        <f>報告書!$DS$116</f>
        <v>0</v>
      </c>
      <c r="DB8" s="81">
        <f>報告書!$DS$117</f>
        <v>0</v>
      </c>
      <c r="DC8" s="81">
        <f>報告書!$DS$118</f>
        <v>0</v>
      </c>
      <c r="DD8" s="81">
        <f>報告書!$Z$79</f>
        <v>0</v>
      </c>
      <c r="DE8" s="81">
        <f>報告書!$DS$120</f>
        <v>0</v>
      </c>
      <c r="DF8" s="81">
        <f>報告書!$T$80</f>
        <v>0</v>
      </c>
      <c r="DG8" s="81">
        <f>報告書!$DS$121</f>
        <v>0</v>
      </c>
      <c r="DH8" s="372" t="s">
        <v>900</v>
      </c>
      <c r="DI8" s="372" t="s">
        <v>900</v>
      </c>
      <c r="DJ8" s="372" t="s">
        <v>900</v>
      </c>
      <c r="DK8" s="372" t="s">
        <v>900</v>
      </c>
      <c r="DL8" s="372" t="s">
        <v>900</v>
      </c>
      <c r="DM8" s="372" t="s">
        <v>900</v>
      </c>
      <c r="DN8" s="372" t="s">
        <v>900</v>
      </c>
      <c r="DO8" s="81" t="s">
        <v>759</v>
      </c>
      <c r="DP8" s="81" t="s">
        <v>759</v>
      </c>
      <c r="DQ8" s="81" t="s">
        <v>759</v>
      </c>
      <c r="DR8" s="81" t="s">
        <v>759</v>
      </c>
      <c r="DS8" s="81" t="s">
        <v>759</v>
      </c>
      <c r="DT8" s="81">
        <f>報告書!$DS$122</f>
        <v>0</v>
      </c>
      <c r="DU8" s="81">
        <f>報告書!$DS$123</f>
        <v>0</v>
      </c>
      <c r="DV8" s="81">
        <f>報告書!$DS$124</f>
        <v>0</v>
      </c>
      <c r="DW8" s="81">
        <f>報告書!$DS$125</f>
        <v>0</v>
      </c>
      <c r="DX8" s="81">
        <f>報告書!$Y$83</f>
        <v>0</v>
      </c>
      <c r="DY8" s="81">
        <f>報告書!$AF$83</f>
        <v>0</v>
      </c>
      <c r="DZ8" s="81">
        <f>報告書!$DS$128</f>
        <v>0</v>
      </c>
      <c r="EA8" s="81">
        <f>報告書!$P$84</f>
        <v>0</v>
      </c>
      <c r="EB8" s="81">
        <f>報告書!$DS$129</f>
        <v>0</v>
      </c>
      <c r="EC8" s="81">
        <f>報告書!$DS$130</f>
        <v>0</v>
      </c>
      <c r="ED8" s="81">
        <f>報告書!$DS$131</f>
        <v>0</v>
      </c>
      <c r="EE8" s="81">
        <f>報告書!$DS$132</f>
        <v>0</v>
      </c>
      <c r="EF8" s="81">
        <f>報告書!$DS$133</f>
        <v>0</v>
      </c>
      <c r="EG8" s="81">
        <f>報告書!$DS$134</f>
        <v>0</v>
      </c>
      <c r="EH8" s="81">
        <f>報告書!$DS$135</f>
        <v>0</v>
      </c>
      <c r="EI8" s="81">
        <f>報告書!$DS$136</f>
        <v>0</v>
      </c>
      <c r="EJ8" s="81">
        <f>報告書!$DS$137</f>
        <v>0</v>
      </c>
      <c r="EK8" s="81">
        <f>報告書!$DS$138</f>
        <v>0</v>
      </c>
      <c r="EL8" s="81">
        <f>報告書!$DS$141</f>
        <v>0</v>
      </c>
      <c r="EM8" s="81">
        <f>報告書!$DS$142</f>
        <v>0</v>
      </c>
      <c r="EN8" s="81">
        <f>報告書!$DS$143</f>
        <v>0</v>
      </c>
      <c r="EO8" s="81">
        <f>報告書!$DS$144</f>
        <v>0</v>
      </c>
      <c r="EP8" s="81">
        <f>報告書!$DS$145</f>
        <v>0</v>
      </c>
      <c r="EQ8" s="81">
        <f>報告書!$DS$146</f>
        <v>0</v>
      </c>
      <c r="ER8" s="81">
        <f>報告書!$DS$147</f>
        <v>0</v>
      </c>
      <c r="ES8" s="81">
        <f>報告書!$DS$148</f>
        <v>0</v>
      </c>
      <c r="ET8" s="81">
        <f>報告書!$AB$94</f>
        <v>0</v>
      </c>
      <c r="EU8" s="81">
        <f>報告書!$DS$149</f>
        <v>0</v>
      </c>
      <c r="EV8" s="81">
        <f>報告書!$DS$150</f>
        <v>0</v>
      </c>
      <c r="EW8" s="81">
        <f>報告書!$DS$151</f>
        <v>0</v>
      </c>
      <c r="EX8" s="81">
        <f>報告書!$DS$152</f>
        <v>0</v>
      </c>
      <c r="EY8" s="81">
        <f>報告書!$DS$153</f>
        <v>0</v>
      </c>
      <c r="EZ8" s="81">
        <f>報告書!$R$96</f>
        <v>0</v>
      </c>
      <c r="FA8" s="81">
        <f>報告書!$DS$162</f>
        <v>0</v>
      </c>
      <c r="FB8" s="81">
        <f>報告書!$DS$163</f>
        <v>0</v>
      </c>
      <c r="FC8" s="81">
        <f>報告書!$DS$164</f>
        <v>0</v>
      </c>
      <c r="FD8" s="81">
        <f>報告書!$DS$165</f>
        <v>0</v>
      </c>
      <c r="FE8" s="81">
        <f>報告書!$DS$166</f>
        <v>0</v>
      </c>
      <c r="FF8" s="81">
        <f>報告書!$DS$167</f>
        <v>0</v>
      </c>
      <c r="FG8" s="81">
        <f>報告書!$DS$168</f>
        <v>0</v>
      </c>
      <c r="FH8" s="81">
        <f>報告書!$DS$169</f>
        <v>0</v>
      </c>
      <c r="FI8" s="81">
        <f>報告書!$DS$170</f>
        <v>0</v>
      </c>
      <c r="FJ8" s="81">
        <f>報告書!$DS$171</f>
        <v>0</v>
      </c>
      <c r="FK8" s="81">
        <f>報告書!$DS$172</f>
        <v>0</v>
      </c>
      <c r="FL8" s="81">
        <f>報告書!$DS$173</f>
        <v>0</v>
      </c>
      <c r="FM8" s="81">
        <f>報告書!$DS$174</f>
        <v>0</v>
      </c>
      <c r="FN8" s="81">
        <f>報告書!$DS$175</f>
        <v>0</v>
      </c>
      <c r="FO8" s="81">
        <f>報告書!$DS$176</f>
        <v>0</v>
      </c>
      <c r="FP8" s="81">
        <f>報告書!$AK$103</f>
        <v>0</v>
      </c>
      <c r="FQ8" s="81">
        <f>報告書!$AK$104</f>
        <v>0</v>
      </c>
      <c r="FR8" s="81">
        <f>報告書!$DS$177</f>
        <v>0</v>
      </c>
      <c r="FS8" s="81">
        <f>報告書!$DS$178</f>
        <v>0</v>
      </c>
      <c r="FT8" s="81">
        <f>報告書!$DS$179</f>
        <v>0</v>
      </c>
      <c r="FU8" s="81">
        <f>報告書!$DS$180</f>
        <v>0</v>
      </c>
      <c r="FV8" s="81">
        <f>報告書!$DS$181</f>
        <v>0</v>
      </c>
      <c r="FW8" s="81">
        <f>報告書!$DS$182</f>
        <v>0</v>
      </c>
      <c r="FX8" s="81">
        <f>報告書!$DS$183</f>
        <v>0</v>
      </c>
      <c r="FY8" s="81">
        <f>報告書!$DS$184</f>
        <v>0</v>
      </c>
      <c r="FZ8" s="81">
        <f>報告書!$DS$185</f>
        <v>0</v>
      </c>
      <c r="GA8" s="81">
        <f>報告書!$DS$186</f>
        <v>0</v>
      </c>
      <c r="GB8" s="81">
        <f>報告書!$DS$187</f>
        <v>0</v>
      </c>
      <c r="GC8" s="81">
        <f>報告書!$DS$188</f>
        <v>0</v>
      </c>
      <c r="GD8" s="81">
        <f>報告書!$DS$189</f>
        <v>0</v>
      </c>
      <c r="GE8" s="81">
        <f>報告書!$DS$190</f>
        <v>0</v>
      </c>
      <c r="GF8" s="81">
        <f>報告書!$DS$191</f>
        <v>0</v>
      </c>
      <c r="GG8" s="81">
        <f>報告書!$DS$192</f>
        <v>0</v>
      </c>
      <c r="GH8" s="81">
        <f>報告書!$DS$193</f>
        <v>0</v>
      </c>
      <c r="GI8" s="81">
        <f>報告書!$DS$194</f>
        <v>0</v>
      </c>
      <c r="GJ8" s="81">
        <f>報告書!$DS$195</f>
        <v>0</v>
      </c>
      <c r="GK8" s="81">
        <f>報告書!$DS$196</f>
        <v>0</v>
      </c>
      <c r="GL8" s="81">
        <f>報告書!$DS$197</f>
        <v>0</v>
      </c>
      <c r="GM8" s="81">
        <f>報告書!$AI$111</f>
        <v>0</v>
      </c>
      <c r="GN8" s="373" t="s">
        <v>900</v>
      </c>
      <c r="GO8" s="373" t="s">
        <v>900</v>
      </c>
      <c r="GP8" s="373" t="s">
        <v>900</v>
      </c>
      <c r="GQ8" s="373" t="s">
        <v>900</v>
      </c>
      <c r="GR8" s="373" t="s">
        <v>900</v>
      </c>
      <c r="GS8" s="373" t="s">
        <v>900</v>
      </c>
      <c r="GT8" s="373" t="s">
        <v>900</v>
      </c>
      <c r="GU8" s="373" t="s">
        <v>900</v>
      </c>
      <c r="GV8" s="373" t="s">
        <v>900</v>
      </c>
      <c r="GW8" s="373" t="s">
        <v>900</v>
      </c>
      <c r="GX8" s="373" t="s">
        <v>900</v>
      </c>
      <c r="GY8" s="373" t="s">
        <v>900</v>
      </c>
      <c r="GZ8" s="373" t="s">
        <v>900</v>
      </c>
      <c r="HA8" s="81" t="str">
        <f>報告書!$L$124</f>
        <v/>
      </c>
      <c r="HB8" s="81" t="str">
        <f>報告書!$P$124</f>
        <v/>
      </c>
      <c r="HC8" s="81" t="str">
        <f>報告書!$T$124</f>
        <v/>
      </c>
      <c r="HD8" s="81" t="str">
        <f>報告書!$X$124</f>
        <v/>
      </c>
      <c r="HE8" s="81" t="str">
        <f>IF(SUM(HA8:HD8)=0,"",SUM(HA8:HD8))</f>
        <v/>
      </c>
      <c r="HF8" s="81" t="s">
        <v>759</v>
      </c>
      <c r="HG8" s="81" t="s">
        <v>759</v>
      </c>
      <c r="HH8" s="81" t="s">
        <v>759</v>
      </c>
      <c r="HI8" s="81" t="s">
        <v>759</v>
      </c>
      <c r="HJ8" s="81" t="s">
        <v>759</v>
      </c>
      <c r="HK8" s="81" t="s">
        <v>759</v>
      </c>
      <c r="HL8" s="81" t="s">
        <v>759</v>
      </c>
      <c r="HM8" s="81" t="s">
        <v>759</v>
      </c>
      <c r="HN8" s="81" t="s">
        <v>759</v>
      </c>
      <c r="HO8" s="81" t="s">
        <v>759</v>
      </c>
      <c r="HP8" s="81" t="s">
        <v>759</v>
      </c>
      <c r="HQ8" s="81" t="s">
        <v>759</v>
      </c>
      <c r="HR8" s="81" t="s">
        <v>759</v>
      </c>
      <c r="HS8" s="81" t="s">
        <v>759</v>
      </c>
      <c r="HT8" s="81" t="s">
        <v>759</v>
      </c>
      <c r="HU8" s="81" t="str">
        <f>HA8</f>
        <v/>
      </c>
      <c r="HV8" s="81" t="str">
        <f t="shared" ref="HV8:HY8" si="0">HB8</f>
        <v/>
      </c>
      <c r="HW8" s="81" t="str">
        <f t="shared" si="0"/>
        <v/>
      </c>
      <c r="HX8" s="81" t="str">
        <f t="shared" si="0"/>
        <v/>
      </c>
      <c r="HY8" s="81" t="str">
        <f t="shared" si="0"/>
        <v/>
      </c>
      <c r="HZ8" s="81">
        <f>報告書!$L$125</f>
        <v>0</v>
      </c>
      <c r="IA8" s="81">
        <f>報告書!$P$125</f>
        <v>0</v>
      </c>
      <c r="IB8" s="81">
        <f>報告書!$T$125</f>
        <v>0</v>
      </c>
      <c r="IC8" s="81">
        <f>報告書!$X$125</f>
        <v>0</v>
      </c>
      <c r="ID8" s="81">
        <f>SUM(HZ8:IC8)</f>
        <v>0</v>
      </c>
      <c r="IE8" s="81" t="str">
        <f>報告書!$L$126</f>
        <v/>
      </c>
      <c r="IF8" s="81" t="str">
        <f>報告書!$P$126</f>
        <v/>
      </c>
      <c r="IG8" s="81" t="str">
        <f>報告書!$T$126</f>
        <v/>
      </c>
      <c r="IH8" s="81" t="str">
        <f>報告書!$X$126</f>
        <v/>
      </c>
      <c r="II8" s="81">
        <f>SUM(IE8:IH8)</f>
        <v>0</v>
      </c>
      <c r="IJ8" s="81">
        <f>報告書!$AC$116</f>
        <v>0</v>
      </c>
      <c r="IK8" s="81">
        <f>報告書!$AG$116</f>
        <v>0</v>
      </c>
      <c r="IL8" s="81"/>
      <c r="IM8" s="81"/>
      <c r="IN8" s="81"/>
      <c r="IO8" s="81"/>
      <c r="IP8" s="81"/>
      <c r="IQ8" s="81"/>
      <c r="IR8" s="81">
        <f>IJ8</f>
        <v>0</v>
      </c>
    </row>
    <row r="9" spans="1:256" x14ac:dyDescent="0.15">
      <c r="D9" s="91"/>
      <c r="E9" s="91"/>
    </row>
    <row r="11" spans="1:256" ht="17.25" x14ac:dyDescent="0.15">
      <c r="A11" s="82" t="s">
        <v>638</v>
      </c>
      <c r="BB11" s="1"/>
      <c r="BC11" s="1"/>
      <c r="BD11" s="1"/>
      <c r="BE11" s="1"/>
      <c r="BF11" s="1"/>
      <c r="BG11" s="1"/>
      <c r="BH11" s="1"/>
      <c r="BI11" s="1"/>
      <c r="BJ11" s="1"/>
      <c r="BK11" s="1"/>
    </row>
    <row r="12" spans="1:256" ht="13.5" x14ac:dyDescent="0.15">
      <c r="A12" s="83" t="s">
        <v>639</v>
      </c>
      <c r="BB12" s="1"/>
      <c r="BC12" s="1"/>
      <c r="BD12" s="1"/>
      <c r="BE12" s="1"/>
      <c r="BF12" s="1"/>
      <c r="BG12" s="1"/>
      <c r="BH12" s="1"/>
      <c r="BI12" s="1"/>
      <c r="BJ12" s="1"/>
      <c r="BK12" s="1"/>
    </row>
    <row r="13" spans="1:256" x14ac:dyDescent="0.15">
      <c r="BB13" s="1"/>
      <c r="BC13" s="1"/>
      <c r="BD13" s="1"/>
      <c r="BE13" s="1"/>
      <c r="BF13" s="1"/>
      <c r="BG13" s="1"/>
      <c r="BH13" s="1"/>
      <c r="BI13" s="1"/>
      <c r="BJ13" s="1"/>
      <c r="BK13" s="1"/>
    </row>
  </sheetData>
  <sheetProtection sheet="1" objects="1" scenarios="1"/>
  <mergeCells count="348">
    <mergeCell ref="GN1:GZ1"/>
    <mergeCell ref="GN2:GZ2"/>
    <mergeCell ref="GN3:GP3"/>
    <mergeCell ref="GQ3:GQ6"/>
    <mergeCell ref="GR3:GR6"/>
    <mergeCell ref="GS3:GS6"/>
    <mergeCell ref="GT3:GT6"/>
    <mergeCell ref="GV3:GV6"/>
    <mergeCell ref="GX3:GX5"/>
    <mergeCell ref="GY3:GY6"/>
    <mergeCell ref="GZ3:GZ6"/>
    <mergeCell ref="GN4:GN6"/>
    <mergeCell ref="GO4:GO6"/>
    <mergeCell ref="GP4:GP6"/>
    <mergeCell ref="GU4:GU6"/>
    <mergeCell ref="GW4:GW6"/>
    <mergeCell ref="DO1:DS1"/>
    <mergeCell ref="DH2:DI2"/>
    <mergeCell ref="DJ2:DN2"/>
    <mergeCell ref="DO2:DS2"/>
    <mergeCell ref="DH3:DH6"/>
    <mergeCell ref="DI3:DI6"/>
    <mergeCell ref="DJ3:DJ6"/>
    <mergeCell ref="DK3:DM3"/>
    <mergeCell ref="DN3:DN6"/>
    <mergeCell ref="DO3:DO6"/>
    <mergeCell ref="DP3:DR3"/>
    <mergeCell ref="DS3:DS6"/>
    <mergeCell ref="DK4:DM4"/>
    <mergeCell ref="DP4:DR4"/>
    <mergeCell ref="DK5:DK6"/>
    <mergeCell ref="DL5:DL6"/>
    <mergeCell ref="DM5:DM6"/>
    <mergeCell ref="DP5:DP6"/>
    <mergeCell ref="DQ5:DQ6"/>
    <mergeCell ref="DR5:DR6"/>
    <mergeCell ref="CL1:CP1"/>
    <mergeCell ref="CL2:CP2"/>
    <mergeCell ref="CL3:CL6"/>
    <mergeCell ref="CM3:CP3"/>
    <mergeCell ref="CM4:CM6"/>
    <mergeCell ref="CN4:CN6"/>
    <mergeCell ref="CO4:CO6"/>
    <mergeCell ref="CP4:CP6"/>
    <mergeCell ref="DH1:DN1"/>
    <mergeCell ref="CZ1:DG1"/>
    <mergeCell ref="CZ2:DG2"/>
    <mergeCell ref="CZ3:CZ6"/>
    <mergeCell ref="DC3:DC6"/>
    <mergeCell ref="DE3:DE6"/>
    <mergeCell ref="DG3:DG6"/>
    <mergeCell ref="DA4:DA6"/>
    <mergeCell ref="DB4:DB6"/>
    <mergeCell ref="DF4:DF6"/>
    <mergeCell ref="DD4:DD6"/>
    <mergeCell ref="CQ1:CY1"/>
    <mergeCell ref="CQ2:CY2"/>
    <mergeCell ref="CQ3:CQ6"/>
    <mergeCell ref="CT3:CT6"/>
    <mergeCell ref="CW3:CW6"/>
    <mergeCell ref="IG4:IG6"/>
    <mergeCell ref="IH4:IH6"/>
    <mergeCell ref="HA2:II2"/>
    <mergeCell ref="HA3:HE3"/>
    <mergeCell ref="HZ3:ID3"/>
    <mergeCell ref="IE3:II3"/>
    <mergeCell ref="HA4:HA6"/>
    <mergeCell ref="HB4:HB6"/>
    <mergeCell ref="HC4:HC6"/>
    <mergeCell ref="HD4:HD6"/>
    <mergeCell ref="HZ4:HZ6"/>
    <mergeCell ref="IA4:IA6"/>
    <mergeCell ref="IB4:IB6"/>
    <mergeCell ref="IC4:IC6"/>
    <mergeCell ref="ID4:ID6"/>
    <mergeCell ref="HK4:HK6"/>
    <mergeCell ref="HL4:HL6"/>
    <mergeCell ref="HM4:HM6"/>
    <mergeCell ref="FG1:FX1"/>
    <mergeCell ref="FG2:FX2"/>
    <mergeCell ref="FG3:FN3"/>
    <mergeCell ref="FO3:FX3"/>
    <mergeCell ref="HN4:HN6"/>
    <mergeCell ref="HK3:HO3"/>
    <mergeCell ref="HP3:HT3"/>
    <mergeCell ref="HP4:HP6"/>
    <mergeCell ref="HQ4:HQ6"/>
    <mergeCell ref="HR4:HR6"/>
    <mergeCell ref="HS4:HS6"/>
    <mergeCell ref="HF3:HJ3"/>
    <mergeCell ref="GE1:GM1"/>
    <mergeCell ref="GE2:GM2"/>
    <mergeCell ref="GE3:GE6"/>
    <mergeCell ref="GF3:GF6"/>
    <mergeCell ref="GG3:GG6"/>
    <mergeCell ref="GH3:GH6"/>
    <mergeCell ref="GI3:GI6"/>
    <mergeCell ref="GJ3:GJ6"/>
    <mergeCell ref="GK3:GK6"/>
    <mergeCell ref="GL3:GL6"/>
    <mergeCell ref="GM4:GM6"/>
    <mergeCell ref="HF4:HF6"/>
    <mergeCell ref="FY1:GD1"/>
    <mergeCell ref="FY2:GD2"/>
    <mergeCell ref="FY3:FY6"/>
    <mergeCell ref="GB3:GB6"/>
    <mergeCell ref="GC3:GD3"/>
    <mergeCell ref="GA4:GA6"/>
    <mergeCell ref="GC4:GC6"/>
    <mergeCell ref="GD4:GD6"/>
    <mergeCell ref="FZ4:FZ6"/>
    <mergeCell ref="FU5:FU6"/>
    <mergeCell ref="FV5:FV6"/>
    <mergeCell ref="FW5:FW6"/>
    <mergeCell ref="FX5:FX6"/>
    <mergeCell ref="FG4:FH4"/>
    <mergeCell ref="FI4:FJ4"/>
    <mergeCell ref="FK4:FL4"/>
    <mergeCell ref="FM4:FN4"/>
    <mergeCell ref="FO4:FR4"/>
    <mergeCell ref="FG5:FG6"/>
    <mergeCell ref="FH5:FH6"/>
    <mergeCell ref="FI5:FI6"/>
    <mergeCell ref="FJ5:FJ6"/>
    <mergeCell ref="FK5:FK6"/>
    <mergeCell ref="FL5:FL6"/>
    <mergeCell ref="FM5:FM6"/>
    <mergeCell ref="FN5:FN6"/>
    <mergeCell ref="FO5:FQ5"/>
    <mergeCell ref="FS4:FT4"/>
    <mergeCell ref="FS5:FS6"/>
    <mergeCell ref="FT5:FT6"/>
    <mergeCell ref="FU4:FV4"/>
    <mergeCell ref="FW4:FX4"/>
    <mergeCell ref="FA1:FF1"/>
    <mergeCell ref="FA2:FF2"/>
    <mergeCell ref="FA3:FB3"/>
    <mergeCell ref="FC3:FD3"/>
    <mergeCell ref="FE3:FF3"/>
    <mergeCell ref="FA4:FA6"/>
    <mergeCell ref="FB4:FB6"/>
    <mergeCell ref="FC4:FC6"/>
    <mergeCell ref="FD4:FD6"/>
    <mergeCell ref="EI1:EU1"/>
    <mergeCell ref="EI2:EU2"/>
    <mergeCell ref="EM3:EU3"/>
    <mergeCell ref="EU4:EU6"/>
    <mergeCell ref="EV4:EV6"/>
    <mergeCell ref="EW4:EW6"/>
    <mergeCell ref="EI3:EL3"/>
    <mergeCell ref="EI4:EI6"/>
    <mergeCell ref="EL4:EL6"/>
    <mergeCell ref="EM4:EM6"/>
    <mergeCell ref="EO4:EO6"/>
    <mergeCell ref="EP4:EP6"/>
    <mergeCell ref="EQ4:EQ6"/>
    <mergeCell ref="ER4:ER6"/>
    <mergeCell ref="ES4:ES6"/>
    <mergeCell ref="EJ5:EJ6"/>
    <mergeCell ref="EK5:EK6"/>
    <mergeCell ref="ET5:ET6"/>
    <mergeCell ref="EN4:EN6"/>
    <mergeCell ref="EV1:EZ1"/>
    <mergeCell ref="EV2:EZ2"/>
    <mergeCell ref="EV3:EW3"/>
    <mergeCell ref="EX3:EY3"/>
    <mergeCell ref="EZ3:EZ6"/>
    <mergeCell ref="EC1:EH1"/>
    <mergeCell ref="EC2:EH2"/>
    <mergeCell ref="EC3:EC6"/>
    <mergeCell ref="EH3:EH6"/>
    <mergeCell ref="ED4:ED6"/>
    <mergeCell ref="EE4:EE6"/>
    <mergeCell ref="EF4:EF6"/>
    <mergeCell ref="EG4:EG6"/>
    <mergeCell ref="DT1:EB1"/>
    <mergeCell ref="DT2:EB2"/>
    <mergeCell ref="DT3:DT6"/>
    <mergeCell ref="DW3:DW6"/>
    <mergeCell ref="DZ3:DZ6"/>
    <mergeCell ref="EB3:EB6"/>
    <mergeCell ref="DU4:DU6"/>
    <mergeCell ref="DV4:DV6"/>
    <mergeCell ref="DX4:DX6"/>
    <mergeCell ref="EA4:EA6"/>
    <mergeCell ref="DY4:DY6"/>
    <mergeCell ref="CY3:CY6"/>
    <mergeCell ref="CR4:CR6"/>
    <mergeCell ref="CS4:CS6"/>
    <mergeCell ref="CU4:CU6"/>
    <mergeCell ref="CV4:CV6"/>
    <mergeCell ref="CX4:CX6"/>
    <mergeCell ref="P4:P6"/>
    <mergeCell ref="K1:AD1"/>
    <mergeCell ref="K2:T2"/>
    <mergeCell ref="U2:AD2"/>
    <mergeCell ref="K3:O3"/>
    <mergeCell ref="P3:T3"/>
    <mergeCell ref="U3:Y3"/>
    <mergeCell ref="Z3:AD3"/>
    <mergeCell ref="K4:K6"/>
    <mergeCell ref="L4:L6"/>
    <mergeCell ref="M4:M6"/>
    <mergeCell ref="N4:N6"/>
    <mergeCell ref="O4:O6"/>
    <mergeCell ref="AB4:AB6"/>
    <mergeCell ref="Q4:Q6"/>
    <mergeCell ref="R4:R6"/>
    <mergeCell ref="S4:S6"/>
    <mergeCell ref="T4:T6"/>
    <mergeCell ref="U4:U6"/>
    <mergeCell ref="V4:V6"/>
    <mergeCell ref="W4:W6"/>
    <mergeCell ref="X4:X6"/>
    <mergeCell ref="Y4:Y6"/>
    <mergeCell ref="Z4:Z6"/>
    <mergeCell ref="A1:A6"/>
    <mergeCell ref="B1:B6"/>
    <mergeCell ref="C1:C6"/>
    <mergeCell ref="D1:D6"/>
    <mergeCell ref="E1:E6"/>
    <mergeCell ref="G1:G6"/>
    <mergeCell ref="H1:H6"/>
    <mergeCell ref="I1:J1"/>
    <mergeCell ref="I2:J2"/>
    <mergeCell ref="I3:I6"/>
    <mergeCell ref="J3:J6"/>
    <mergeCell ref="F1:F6"/>
    <mergeCell ref="AA4:AA6"/>
    <mergeCell ref="AC4:AC6"/>
    <mergeCell ref="AD4:AD6"/>
    <mergeCell ref="BC1:BL1"/>
    <mergeCell ref="BC2:BL2"/>
    <mergeCell ref="BC3:BC6"/>
    <mergeCell ref="BD3:BD6"/>
    <mergeCell ref="BE3:BE6"/>
    <mergeCell ref="BF3:BF6"/>
    <mergeCell ref="BG3:BG6"/>
    <mergeCell ref="BH3:BH6"/>
    <mergeCell ref="AE1:AY1"/>
    <mergeCell ref="AE2:BB2"/>
    <mergeCell ref="AE3:AP3"/>
    <mergeCell ref="AQ3:BB3"/>
    <mergeCell ref="AE4:AH4"/>
    <mergeCell ref="AI4:AL4"/>
    <mergeCell ref="AJ5:AJ6"/>
    <mergeCell ref="BI3:BI6"/>
    <mergeCell ref="BJ3:BJ6"/>
    <mergeCell ref="BL3:BL6"/>
    <mergeCell ref="BK4:BK6"/>
    <mergeCell ref="AE5:AE6"/>
    <mergeCell ref="AF5:AF6"/>
    <mergeCell ref="AG5:AG6"/>
    <mergeCell ref="AH5:AH6"/>
    <mergeCell ref="AI5:AI6"/>
    <mergeCell ref="AP5:AP6"/>
    <mergeCell ref="AM4:AP4"/>
    <mergeCell ref="AQ4:AT4"/>
    <mergeCell ref="AU4:AX4"/>
    <mergeCell ref="AY4:BB4"/>
    <mergeCell ref="AK5:AK6"/>
    <mergeCell ref="AL5:AL6"/>
    <mergeCell ref="AM5:AM6"/>
    <mergeCell ref="AN5:AN6"/>
    <mergeCell ref="AO5:AO6"/>
    <mergeCell ref="BB5:BB6"/>
    <mergeCell ref="AQ5:AQ6"/>
    <mergeCell ref="AR5:AR6"/>
    <mergeCell ref="AS5:AS6"/>
    <mergeCell ref="AT5:AT6"/>
    <mergeCell ref="AU5:AU6"/>
    <mergeCell ref="AV5:AV6"/>
    <mergeCell ref="AW5:AW6"/>
    <mergeCell ref="AX5:AX6"/>
    <mergeCell ref="AY5:AY6"/>
    <mergeCell ref="AZ5:AZ6"/>
    <mergeCell ref="BA5:BA6"/>
    <mergeCell ref="IN4:IN5"/>
    <mergeCell ref="IO4:IO5"/>
    <mergeCell ref="BM1:BR1"/>
    <mergeCell ref="BM2:BR2"/>
    <mergeCell ref="BM3:BM6"/>
    <mergeCell ref="BR3:BR6"/>
    <mergeCell ref="BN4:BN6"/>
    <mergeCell ref="BO4:BO6"/>
    <mergeCell ref="BP4:BP6"/>
    <mergeCell ref="BQ5:BQ6"/>
    <mergeCell ref="BS1:BW1"/>
    <mergeCell ref="BS2:BW2"/>
    <mergeCell ref="BS3:BS6"/>
    <mergeCell ref="BU3:BU6"/>
    <mergeCell ref="BW3:BW6"/>
    <mergeCell ref="BT4:BT6"/>
    <mergeCell ref="BV4:BV6"/>
    <mergeCell ref="CD2:CK2"/>
    <mergeCell ref="CD1:CK1"/>
    <mergeCell ref="BX1:CC1"/>
    <mergeCell ref="IJ4:IJ5"/>
    <mergeCell ref="IK4:IK5"/>
    <mergeCell ref="IL4:IL5"/>
    <mergeCell ref="IQ4:IQ5"/>
    <mergeCell ref="IR3:IR4"/>
    <mergeCell ref="HA1:IR1"/>
    <mergeCell ref="HY4:HY5"/>
    <mergeCell ref="HT4:HT5"/>
    <mergeCell ref="HO4:HO5"/>
    <mergeCell ref="HE4:HE5"/>
    <mergeCell ref="HJ4:HJ5"/>
    <mergeCell ref="IJ2:IR2"/>
    <mergeCell ref="HU3:HY3"/>
    <mergeCell ref="HU4:HU6"/>
    <mergeCell ref="HV4:HV6"/>
    <mergeCell ref="HW4:HW6"/>
    <mergeCell ref="HX4:HX6"/>
    <mergeCell ref="II4:II6"/>
    <mergeCell ref="IJ3:IK3"/>
    <mergeCell ref="IL3:IM3"/>
    <mergeCell ref="IN3:IO3"/>
    <mergeCell ref="IP3:IQ3"/>
    <mergeCell ref="HG4:HG6"/>
    <mergeCell ref="HH4:HH6"/>
    <mergeCell ref="HI4:HI6"/>
    <mergeCell ref="IE4:IE6"/>
    <mergeCell ref="IF4:IF6"/>
    <mergeCell ref="IM4:IM5"/>
    <mergeCell ref="BX2:CC2"/>
    <mergeCell ref="BX3:BX6"/>
    <mergeCell ref="BY3:BY6"/>
    <mergeCell ref="BZ3:BZ6"/>
    <mergeCell ref="IP4:IP5"/>
    <mergeCell ref="CA3:CA6"/>
    <mergeCell ref="CB3:CB6"/>
    <mergeCell ref="CC4:CC6"/>
    <mergeCell ref="CH3:CK3"/>
    <mergeCell ref="CH4:CH6"/>
    <mergeCell ref="CI4:CI6"/>
    <mergeCell ref="CJ4:CJ6"/>
    <mergeCell ref="CK4:CK6"/>
    <mergeCell ref="CD4:CD6"/>
    <mergeCell ref="CE4:CE6"/>
    <mergeCell ref="CF4:CF6"/>
    <mergeCell ref="CG4:CG6"/>
    <mergeCell ref="CD3:CG3"/>
    <mergeCell ref="FE4:FE6"/>
    <mergeCell ref="FF4:FF6"/>
    <mergeCell ref="EX4:EX6"/>
    <mergeCell ref="EY4:EY6"/>
    <mergeCell ref="FR5:FR6"/>
  </mergeCells>
  <phoneticPr fontId="10"/>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要領</vt:lpstr>
      <vt:lpstr>報告書</vt:lpstr>
      <vt:lpstr>保健所使用</vt:lpstr>
      <vt:lpstr>報告書!Print_Area</vt:lpstr>
      <vt:lpstr>要領!Print_Area</vt:lpstr>
      <vt:lpstr>要領!Print_Titles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渡邉＿健司</dc:creator>
  <cp:lastModifiedBy>斉藤＿悠</cp:lastModifiedBy>
  <cp:lastPrinted>2021-07-11T05:08:03Z</cp:lastPrinted>
  <dcterms:created xsi:type="dcterms:W3CDTF">2020-12-03T02:34:43Z</dcterms:created>
  <dcterms:modified xsi:type="dcterms:W3CDTF">2021-07-14T07:16:26Z</dcterms:modified>
</cp:coreProperties>
</file>